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50" i="1" l="1"/>
  <c r="N50" i="1" s="1"/>
  <c r="K50" i="1"/>
  <c r="M50" i="1" s="1"/>
  <c r="G50" i="1"/>
  <c r="F50" i="1"/>
  <c r="Q50" i="1" s="1"/>
  <c r="L49" i="1"/>
  <c r="N49" i="1" s="1"/>
  <c r="K49" i="1"/>
  <c r="M49" i="1" s="1"/>
  <c r="H49" i="1"/>
  <c r="G49" i="1"/>
  <c r="F49" i="1"/>
  <c r="L48" i="1"/>
  <c r="N48" i="1" s="1"/>
  <c r="K48" i="1"/>
  <c r="M48" i="1" s="1"/>
  <c r="G48" i="1"/>
  <c r="F48" i="1"/>
  <c r="L47" i="1"/>
  <c r="N47" i="1" s="1"/>
  <c r="K47" i="1"/>
  <c r="M47" i="1" s="1"/>
  <c r="G47" i="1"/>
  <c r="F47" i="1"/>
  <c r="I47" i="1" s="1"/>
  <c r="L46" i="1"/>
  <c r="N46" i="1" s="1"/>
  <c r="K46" i="1"/>
  <c r="M46" i="1" s="1"/>
  <c r="G46" i="1"/>
  <c r="F46" i="1"/>
  <c r="H46" i="1" s="1"/>
  <c r="L45" i="1"/>
  <c r="N45" i="1" s="1"/>
  <c r="K45" i="1"/>
  <c r="M45" i="1" s="1"/>
  <c r="I45" i="1"/>
  <c r="G45" i="1"/>
  <c r="H45" i="1" s="1"/>
  <c r="F45" i="1"/>
  <c r="L44" i="1"/>
  <c r="N44" i="1" s="1"/>
  <c r="K44" i="1"/>
  <c r="M44" i="1" s="1"/>
  <c r="G44" i="1"/>
  <c r="F44" i="1"/>
  <c r="N43" i="1"/>
  <c r="L43" i="1"/>
  <c r="K43" i="1"/>
  <c r="M43" i="1" s="1"/>
  <c r="G43" i="1"/>
  <c r="F43" i="1"/>
  <c r="I43" i="1" s="1"/>
  <c r="L42" i="1"/>
  <c r="N42" i="1" s="1"/>
  <c r="K42" i="1"/>
  <c r="M42" i="1" s="1"/>
  <c r="H42" i="1"/>
  <c r="G42" i="1"/>
  <c r="F42" i="1"/>
  <c r="I42" i="1" s="1"/>
  <c r="L41" i="1"/>
  <c r="N41" i="1" s="1"/>
  <c r="K41" i="1"/>
  <c r="M41" i="1" s="1"/>
  <c r="I41" i="1"/>
  <c r="H41" i="1"/>
  <c r="G41" i="1"/>
  <c r="F41" i="1"/>
  <c r="L40" i="1"/>
  <c r="N40" i="1" s="1"/>
  <c r="K40" i="1"/>
  <c r="M40" i="1" s="1"/>
  <c r="G40" i="1"/>
  <c r="F40" i="1"/>
  <c r="Q40" i="1" s="1"/>
  <c r="N39" i="1"/>
  <c r="M39" i="1"/>
  <c r="L39" i="1"/>
  <c r="K39" i="1"/>
  <c r="G39" i="1"/>
  <c r="F39" i="1"/>
  <c r="I39" i="1" s="1"/>
  <c r="L38" i="1"/>
  <c r="N38" i="1" s="1"/>
  <c r="K38" i="1"/>
  <c r="M38" i="1" s="1"/>
  <c r="G38" i="1"/>
  <c r="H38" i="1" s="1"/>
  <c r="F38" i="1"/>
  <c r="L37" i="1"/>
  <c r="N37" i="1" s="1"/>
  <c r="K37" i="1"/>
  <c r="M37" i="1" s="1"/>
  <c r="G37" i="1"/>
  <c r="I37" i="1" s="1"/>
  <c r="F37" i="1"/>
  <c r="N36" i="1"/>
  <c r="L36" i="1"/>
  <c r="K36" i="1"/>
  <c r="M36" i="1" s="1"/>
  <c r="G36" i="1"/>
  <c r="F36" i="1"/>
  <c r="Q36" i="1" s="1"/>
  <c r="L34" i="1"/>
  <c r="N34" i="1" s="1"/>
  <c r="K34" i="1"/>
  <c r="M34" i="1" s="1"/>
  <c r="H34" i="1"/>
  <c r="G34" i="1"/>
  <c r="F34" i="1"/>
  <c r="I34" i="1" s="1"/>
  <c r="L33" i="1"/>
  <c r="N33" i="1" s="1"/>
  <c r="K33" i="1"/>
  <c r="M33" i="1" s="1"/>
  <c r="I33" i="1"/>
  <c r="H33" i="1"/>
  <c r="G33" i="1"/>
  <c r="F33" i="1"/>
  <c r="P33" i="1" s="1"/>
  <c r="L32" i="1"/>
  <c r="N32" i="1" s="1"/>
  <c r="K32" i="1"/>
  <c r="M32" i="1" s="1"/>
  <c r="G32" i="1"/>
  <c r="F32" i="1"/>
  <c r="Q32" i="1" s="1"/>
  <c r="N31" i="1"/>
  <c r="M31" i="1"/>
  <c r="L31" i="1"/>
  <c r="K31" i="1"/>
  <c r="G31" i="1"/>
  <c r="F31" i="1"/>
  <c r="I31" i="1" s="1"/>
  <c r="L30" i="1"/>
  <c r="N30" i="1" s="1"/>
  <c r="K30" i="1"/>
  <c r="M30" i="1" s="1"/>
  <c r="G30" i="1"/>
  <c r="H30" i="1" s="1"/>
  <c r="F30" i="1"/>
  <c r="L29" i="1"/>
  <c r="N29" i="1" s="1"/>
  <c r="K29" i="1"/>
  <c r="M29" i="1" s="1"/>
  <c r="G29" i="1"/>
  <c r="I29" i="1" s="1"/>
  <c r="F29" i="1"/>
  <c r="N28" i="1"/>
  <c r="L28" i="1"/>
  <c r="K28" i="1"/>
  <c r="M28" i="1" s="1"/>
  <c r="G28" i="1"/>
  <c r="F28" i="1"/>
  <c r="Q28" i="1" s="1"/>
  <c r="L26" i="1"/>
  <c r="N26" i="1" s="1"/>
  <c r="K26" i="1"/>
  <c r="M26" i="1" s="1"/>
  <c r="H26" i="1"/>
  <c r="G26" i="1"/>
  <c r="F26" i="1"/>
  <c r="L25" i="1"/>
  <c r="N25" i="1" s="1"/>
  <c r="K25" i="1"/>
  <c r="M25" i="1" s="1"/>
  <c r="I25" i="1"/>
  <c r="H25" i="1"/>
  <c r="G25" i="1"/>
  <c r="F25" i="1"/>
  <c r="P25" i="1" s="1"/>
  <c r="L24" i="1"/>
  <c r="N24" i="1" s="1"/>
  <c r="K24" i="1"/>
  <c r="M24" i="1" s="1"/>
  <c r="G24" i="1"/>
  <c r="F24" i="1"/>
  <c r="Q24" i="1" s="1"/>
  <c r="N23" i="1"/>
  <c r="M23" i="1"/>
  <c r="L23" i="1"/>
  <c r="K23" i="1"/>
  <c r="G23" i="1"/>
  <c r="F23" i="1"/>
  <c r="I23" i="1" s="1"/>
  <c r="L22" i="1"/>
  <c r="N22" i="1" s="1"/>
  <c r="K22" i="1"/>
  <c r="M22" i="1" s="1"/>
  <c r="G22" i="1"/>
  <c r="H22" i="1" s="1"/>
  <c r="F22" i="1"/>
  <c r="L21" i="1"/>
  <c r="N21" i="1" s="1"/>
  <c r="K21" i="1"/>
  <c r="M21" i="1" s="1"/>
  <c r="G21" i="1"/>
  <c r="I21" i="1" s="1"/>
  <c r="F21" i="1"/>
  <c r="N20" i="1"/>
  <c r="L20" i="1"/>
  <c r="K20" i="1"/>
  <c r="M20" i="1" s="1"/>
  <c r="G20" i="1"/>
  <c r="F20" i="1"/>
  <c r="Q20" i="1" s="1"/>
  <c r="L18" i="1"/>
  <c r="N18" i="1" s="1"/>
  <c r="K18" i="1"/>
  <c r="M18" i="1" s="1"/>
  <c r="H18" i="1"/>
  <c r="G18" i="1"/>
  <c r="F18" i="1"/>
  <c r="I18" i="1" s="1"/>
  <c r="L17" i="1"/>
  <c r="N17" i="1" s="1"/>
  <c r="K17" i="1"/>
  <c r="M17" i="1" s="1"/>
  <c r="I17" i="1"/>
  <c r="H17" i="1"/>
  <c r="G17" i="1"/>
  <c r="F17" i="1"/>
  <c r="P17" i="1" s="1"/>
  <c r="L16" i="1"/>
  <c r="N16" i="1" s="1"/>
  <c r="K16" i="1"/>
  <c r="M16" i="1" s="1"/>
  <c r="G16" i="1"/>
  <c r="F16" i="1"/>
  <c r="Q16" i="1" s="1"/>
  <c r="N15" i="1"/>
  <c r="M15" i="1"/>
  <c r="L15" i="1"/>
  <c r="K15" i="1"/>
  <c r="G15" i="1"/>
  <c r="F15" i="1"/>
  <c r="I15" i="1" s="1"/>
  <c r="L14" i="1"/>
  <c r="N14" i="1" s="1"/>
  <c r="K14" i="1"/>
  <c r="M14" i="1" s="1"/>
  <c r="G14" i="1"/>
  <c r="F14" i="1"/>
  <c r="L13" i="1"/>
  <c r="K13" i="1"/>
  <c r="M13" i="1" s="1"/>
  <c r="G13" i="1"/>
  <c r="F13" i="1"/>
  <c r="P13" i="1" s="1"/>
  <c r="N12" i="1"/>
  <c r="L12" i="1"/>
  <c r="K12" i="1"/>
  <c r="M12" i="1" s="1"/>
  <c r="G12" i="1"/>
  <c r="F12" i="1"/>
  <c r="I12" i="1" s="1"/>
  <c r="L11" i="1"/>
  <c r="N11" i="1" s="1"/>
  <c r="K11" i="1"/>
  <c r="M11" i="1" s="1"/>
  <c r="G11" i="1"/>
  <c r="F11" i="1"/>
  <c r="I11" i="1" s="1"/>
  <c r="L10" i="1"/>
  <c r="N10" i="1" s="1"/>
  <c r="K10" i="1"/>
  <c r="M10" i="1" s="1"/>
  <c r="G10" i="1"/>
  <c r="F10" i="1"/>
  <c r="Q10" i="1" s="1"/>
  <c r="L9" i="1"/>
  <c r="Q9" i="1" s="1"/>
  <c r="K9" i="1"/>
  <c r="M9" i="1" s="1"/>
  <c r="H9" i="1"/>
  <c r="G9" i="1"/>
  <c r="F9" i="1"/>
  <c r="L8" i="1"/>
  <c r="N8" i="1" s="1"/>
  <c r="K8" i="1"/>
  <c r="M8" i="1" s="1"/>
  <c r="G8" i="1"/>
  <c r="F8" i="1"/>
  <c r="I8" i="1" s="1"/>
  <c r="L7" i="1"/>
  <c r="N7" i="1" s="1"/>
  <c r="K7" i="1"/>
  <c r="M7" i="1" s="1"/>
  <c r="G7" i="1"/>
  <c r="F7" i="1"/>
  <c r="I7" i="1" s="1"/>
  <c r="L6" i="1"/>
  <c r="K6" i="1"/>
  <c r="M6" i="1" s="1"/>
  <c r="H6" i="1"/>
  <c r="G6" i="1"/>
  <c r="F6" i="1"/>
  <c r="H29" i="1" l="1"/>
  <c r="H37" i="1"/>
  <c r="H13" i="1"/>
  <c r="L27" i="1"/>
  <c r="N27" i="1" s="1"/>
  <c r="Q26" i="1"/>
  <c r="L35" i="1"/>
  <c r="N35" i="1" s="1"/>
  <c r="L51" i="1"/>
  <c r="Q49" i="1"/>
  <c r="H50" i="1"/>
  <c r="P6" i="1"/>
  <c r="P9" i="1"/>
  <c r="I13" i="1"/>
  <c r="Q22" i="1"/>
  <c r="Q30" i="1"/>
  <c r="I38" i="1"/>
  <c r="P45" i="1"/>
  <c r="I50" i="1"/>
  <c r="L19" i="1"/>
  <c r="N19" i="1" s="1"/>
  <c r="Q13" i="1"/>
  <c r="P41" i="1"/>
  <c r="Q48" i="1"/>
  <c r="I6" i="1"/>
  <c r="G19" i="1"/>
  <c r="I9" i="1"/>
  <c r="H14" i="1"/>
  <c r="P21" i="1"/>
  <c r="P29" i="1"/>
  <c r="P37" i="1"/>
  <c r="Q44" i="1"/>
  <c r="I49" i="1"/>
  <c r="H21" i="1"/>
  <c r="K27" i="1"/>
  <c r="M27" i="1" s="1"/>
  <c r="G27" i="1"/>
  <c r="K35" i="1"/>
  <c r="M35" i="1" s="1"/>
  <c r="G35" i="1"/>
  <c r="G52" i="1" s="1"/>
  <c r="K51" i="1"/>
  <c r="K52" i="1" s="1"/>
  <c r="G51" i="1"/>
  <c r="Q46" i="1"/>
  <c r="N51" i="1"/>
  <c r="P8" i="1"/>
  <c r="H10" i="1"/>
  <c r="P11" i="1"/>
  <c r="P15" i="1"/>
  <c r="F27" i="1"/>
  <c r="P31" i="1"/>
  <c r="P39" i="1"/>
  <c r="Q8" i="1"/>
  <c r="I10" i="1"/>
  <c r="Q11" i="1"/>
  <c r="I30" i="1"/>
  <c r="Q31" i="1"/>
  <c r="Q43" i="1"/>
  <c r="I46" i="1"/>
  <c r="Q47" i="1"/>
  <c r="H11" i="1"/>
  <c r="P12" i="1"/>
  <c r="P16" i="1"/>
  <c r="P20" i="1"/>
  <c r="P44" i="1"/>
  <c r="N6" i="1"/>
  <c r="N9" i="1"/>
  <c r="Q12" i="1"/>
  <c r="N13" i="1"/>
  <c r="H12" i="1"/>
  <c r="H16" i="1"/>
  <c r="K19" i="1"/>
  <c r="M19" i="1" s="1"/>
  <c r="H20" i="1"/>
  <c r="H24" i="1"/>
  <c r="H28" i="1"/>
  <c r="H32" i="1"/>
  <c r="H36" i="1"/>
  <c r="H40" i="1"/>
  <c r="H44" i="1"/>
  <c r="H48" i="1"/>
  <c r="P49" i="1"/>
  <c r="P10" i="1"/>
  <c r="F19" i="1"/>
  <c r="P23" i="1"/>
  <c r="P43" i="1"/>
  <c r="F51" i="1"/>
  <c r="I14" i="1"/>
  <c r="I22" i="1"/>
  <c r="Q23" i="1"/>
  <c r="I26" i="1"/>
  <c r="H8" i="1"/>
  <c r="P40" i="1"/>
  <c r="Q6" i="1"/>
  <c r="I16" i="1"/>
  <c r="Q17" i="1"/>
  <c r="I20" i="1"/>
  <c r="Q21" i="1"/>
  <c r="I24" i="1"/>
  <c r="Q25" i="1"/>
  <c r="I28" i="1"/>
  <c r="Q29" i="1"/>
  <c r="I32" i="1"/>
  <c r="Q33" i="1"/>
  <c r="I36" i="1"/>
  <c r="Q37" i="1"/>
  <c r="I40" i="1"/>
  <c r="Q41" i="1"/>
  <c r="I44" i="1"/>
  <c r="Q45" i="1"/>
  <c r="I48" i="1"/>
  <c r="P14" i="1"/>
  <c r="P18" i="1"/>
  <c r="P22" i="1"/>
  <c r="P26" i="1"/>
  <c r="P30" i="1"/>
  <c r="P34" i="1"/>
  <c r="P38" i="1"/>
  <c r="P42" i="1"/>
  <c r="P46" i="1"/>
  <c r="P50" i="1"/>
  <c r="Q7" i="1"/>
  <c r="Q14" i="1"/>
  <c r="Q18" i="1"/>
  <c r="Q34" i="1"/>
  <c r="Q38" i="1"/>
  <c r="Q42" i="1"/>
  <c r="P7" i="1"/>
  <c r="H7" i="1"/>
  <c r="F35" i="1"/>
  <c r="P47" i="1"/>
  <c r="Q15" i="1"/>
  <c r="Q39" i="1"/>
  <c r="H15" i="1"/>
  <c r="H23" i="1"/>
  <c r="P24" i="1"/>
  <c r="P28" i="1"/>
  <c r="H31" i="1"/>
  <c r="P32" i="1"/>
  <c r="P36" i="1"/>
  <c r="H39" i="1"/>
  <c r="H43" i="1"/>
  <c r="H47" i="1"/>
  <c r="P48" i="1"/>
  <c r="M51" i="1" l="1"/>
  <c r="M52" i="1" s="1"/>
  <c r="N52" i="1"/>
  <c r="L52" i="1"/>
  <c r="I35" i="1"/>
  <c r="Q35" i="1"/>
  <c r="H35" i="1"/>
  <c r="P35" i="1"/>
  <c r="I27" i="1"/>
  <c r="H27" i="1"/>
  <c r="Q27" i="1"/>
  <c r="P27" i="1"/>
  <c r="I51" i="1"/>
  <c r="F52" i="1"/>
  <c r="H51" i="1"/>
  <c r="Q51" i="1"/>
  <c r="P51" i="1"/>
  <c r="I19" i="1"/>
  <c r="H19" i="1"/>
  <c r="Q19" i="1"/>
  <c r="P19" i="1"/>
  <c r="Q52" i="1" l="1"/>
  <c r="I52" i="1"/>
  <c r="H52" i="1"/>
  <c r="P52" i="1"/>
</calcChain>
</file>

<file path=xl/sharedStrings.xml><?xml version="1.0" encoding="utf-8"?>
<sst xmlns="http://schemas.openxmlformats.org/spreadsheetml/2006/main" count="150" uniqueCount="146">
  <si>
    <t>Days In Month</t>
  </si>
  <si>
    <t>Hours</t>
  </si>
  <si>
    <t>Beddays (Total)</t>
  </si>
  <si>
    <t>Average Daily</t>
  </si>
  <si>
    <t>CHPPD</t>
  </si>
  <si>
    <t>CC Code</t>
  </si>
  <si>
    <t>Cost Centre</t>
  </si>
  <si>
    <t>Ward</t>
  </si>
  <si>
    <t>Actual</t>
  </si>
  <si>
    <t>Plan</t>
  </si>
  <si>
    <t>Fill Rate</t>
  </si>
  <si>
    <t>Difference</t>
  </si>
  <si>
    <t>Occupied</t>
  </si>
  <si>
    <t>Available</t>
  </si>
  <si>
    <t>125906</t>
  </si>
  <si>
    <t>C808 125906</t>
  </si>
  <si>
    <t>C808</t>
  </si>
  <si>
    <t>127809</t>
  </si>
  <si>
    <t>A300 127809</t>
  </si>
  <si>
    <t>A300</t>
  </si>
  <si>
    <t>127808</t>
  </si>
  <si>
    <t>A400 127808</t>
  </si>
  <si>
    <t>A400</t>
  </si>
  <si>
    <t>109008</t>
  </si>
  <si>
    <t>A515 109008</t>
  </si>
  <si>
    <t>A515</t>
  </si>
  <si>
    <t>127810</t>
  </si>
  <si>
    <t>A518 127810</t>
  </si>
  <si>
    <t>A518</t>
  </si>
  <si>
    <t>109011</t>
  </si>
  <si>
    <t>A522 109011</t>
  </si>
  <si>
    <t>A522</t>
  </si>
  <si>
    <t>109012</t>
  </si>
  <si>
    <t>A524 109012</t>
  </si>
  <si>
    <t>A524</t>
  </si>
  <si>
    <t>127817</t>
  </si>
  <si>
    <t>A525 127817</t>
  </si>
  <si>
    <t>A525</t>
  </si>
  <si>
    <t>109005</t>
  </si>
  <si>
    <t>A528 109005</t>
  </si>
  <si>
    <t>A528</t>
  </si>
  <si>
    <t>127811</t>
  </si>
  <si>
    <t>A605 127811</t>
  </si>
  <si>
    <t>A605</t>
  </si>
  <si>
    <t>127807</t>
  </si>
  <si>
    <t>A900 127807</t>
  </si>
  <si>
    <t>A900</t>
  </si>
  <si>
    <t>127050</t>
  </si>
  <si>
    <t>Ward 100 127050</t>
  </si>
  <si>
    <t>100</t>
  </si>
  <si>
    <t>127051</t>
  </si>
  <si>
    <t>Ward 200 127051</t>
  </si>
  <si>
    <t>200</t>
  </si>
  <si>
    <t xml:space="preserve">Medicine Total </t>
  </si>
  <si>
    <t>109007</t>
  </si>
  <si>
    <t>C603 Coronary Care Unit 109007</t>
  </si>
  <si>
    <t>C603</t>
  </si>
  <si>
    <t>101141</t>
  </si>
  <si>
    <t>C604 (CICU Cardiac Intensive Care) 101141</t>
  </si>
  <si>
    <t>C604</t>
  </si>
  <si>
    <t>101951</t>
  </si>
  <si>
    <t>C705 101951</t>
  </si>
  <si>
    <t>C705</t>
  </si>
  <si>
    <t>101952</t>
  </si>
  <si>
    <t>C708 101952</t>
  </si>
  <si>
    <t>C708</t>
  </si>
  <si>
    <t>101953</t>
  </si>
  <si>
    <t>C805 BHI Cardiology 101953</t>
  </si>
  <si>
    <t>C805</t>
  </si>
  <si>
    <t>104008</t>
  </si>
  <si>
    <t>D603 Ward 61 104008</t>
  </si>
  <si>
    <t>D603</t>
  </si>
  <si>
    <t>104009</t>
  </si>
  <si>
    <t>D703 Ward 62 104009</t>
  </si>
  <si>
    <t>D703</t>
  </si>
  <si>
    <t xml:space="preserve">Specialised ServicesTotal </t>
  </si>
  <si>
    <t>103101</t>
  </si>
  <si>
    <t>H304 103101</t>
  </si>
  <si>
    <t>H304A</t>
  </si>
  <si>
    <t>101107</t>
  </si>
  <si>
    <t>A600 101107</t>
  </si>
  <si>
    <t>A600</t>
  </si>
  <si>
    <t>101179</t>
  </si>
  <si>
    <t>A602 101179</t>
  </si>
  <si>
    <t>A602</t>
  </si>
  <si>
    <t>101192</t>
  </si>
  <si>
    <t>A604 101192</t>
  </si>
  <si>
    <t>A604</t>
  </si>
  <si>
    <t>101193</t>
  </si>
  <si>
    <t>A609 101193</t>
  </si>
  <si>
    <t>A609</t>
  </si>
  <si>
    <t>101189</t>
  </si>
  <si>
    <t>A700 101189</t>
  </si>
  <si>
    <t>A700</t>
  </si>
  <si>
    <t>101190</t>
  </si>
  <si>
    <t>A800 101190</t>
  </si>
  <si>
    <t>A800</t>
  </si>
  <si>
    <t xml:space="preserve">Surgery Total </t>
  </si>
  <si>
    <t>102043</t>
  </si>
  <si>
    <t>E400 Seahorse Intensive Care Unit (PICU) 102043</t>
  </si>
  <si>
    <t>E400</t>
  </si>
  <si>
    <t>102251</t>
  </si>
  <si>
    <t>E510 Caterpillar Ward (Ward 30) 102251</t>
  </si>
  <si>
    <t>E510</t>
  </si>
  <si>
    <t>102041</t>
  </si>
  <si>
    <t>E602 Penguin Ward (Ward 31) 102041</t>
  </si>
  <si>
    <t>E602</t>
  </si>
  <si>
    <t>102033</t>
  </si>
  <si>
    <t>E600 Dolphin Ward (Ward 32) 102033</t>
  </si>
  <si>
    <t>E600</t>
  </si>
  <si>
    <t>102262</t>
  </si>
  <si>
    <t>E512 Daisy Ward (Ward 33) 102262</t>
  </si>
  <si>
    <t>E512</t>
  </si>
  <si>
    <t>102260</t>
  </si>
  <si>
    <t>E700 Starlight Ward (Ward 34) 102260</t>
  </si>
  <si>
    <t>E700</t>
  </si>
  <si>
    <t>102034</t>
  </si>
  <si>
    <t>E702 Apollo 35 Ward (Ward 35) 102034</t>
  </si>
  <si>
    <t>E702</t>
  </si>
  <si>
    <t>102240</t>
  </si>
  <si>
    <t>E406 Lighthouse Ward (Ward 37) 102240</t>
  </si>
  <si>
    <t>E406</t>
  </si>
  <si>
    <t>102266</t>
  </si>
  <si>
    <t>E500 Bluebell Ward / E501 Sunflower Ward (Ward 38) 102266</t>
  </si>
  <si>
    <t>E500/1</t>
  </si>
  <si>
    <t>102177</t>
  </si>
  <si>
    <t>Midwifery Led Unit 102177</t>
  </si>
  <si>
    <t>MLU</t>
  </si>
  <si>
    <t>102074</t>
  </si>
  <si>
    <t>Ward 73 102074</t>
  </si>
  <si>
    <t>73</t>
  </si>
  <si>
    <t>102077</t>
  </si>
  <si>
    <t>NICU 102077</t>
  </si>
  <si>
    <t>75</t>
  </si>
  <si>
    <t>102075</t>
  </si>
  <si>
    <t>Ward 76 102075</t>
  </si>
  <si>
    <t>76</t>
  </si>
  <si>
    <t>102068</t>
  </si>
  <si>
    <t>CDS - Ward 77 102068</t>
  </si>
  <si>
    <t>77</t>
  </si>
  <si>
    <t>102078</t>
  </si>
  <si>
    <t>Ward 78 102078</t>
  </si>
  <si>
    <t>78</t>
  </si>
  <si>
    <t>Women's and Children's Total</t>
  </si>
  <si>
    <t>Trust Total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</si>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</sst>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164" fontId="0" fillId="0" borderId="10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3" fillId="0" borderId="5" xfId="0" quotePrefix="1" applyFont="1" applyBorder="1"/>
    <xf numFmtId="0" fontId="0" fillId="0" borderId="5" xfId="0" quotePrefix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4" fontId="2" fillId="3" borderId="10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64" fontId="4" fillId="0" borderId="10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ona\AppData\Local\Microsoft\Windows\Temporary%20Internet%20Files\Content.Outlook\A0DGEF6H\StaffingReturn_Ap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fy"/>
      <sheetName val="PSD"/>
      <sheetName val="CHPPD"/>
      <sheetName val="Unify Report"/>
      <sheetName val="Beddays_Data"/>
    </sheetNames>
    <sheetDataSet>
      <sheetData sheetId="0"/>
      <sheetData sheetId="1"/>
      <sheetData sheetId="2"/>
      <sheetData sheetId="3">
        <row r="2">
          <cell r="A2" t="str">
            <v>125906</v>
          </cell>
          <cell r="B2" t="str">
            <v>C808 125906</v>
          </cell>
          <cell r="C2">
            <v>1343</v>
          </cell>
          <cell r="D2">
            <v>1353.5</v>
          </cell>
          <cell r="E2">
            <v>0.99224233468784628</v>
          </cell>
          <cell r="F2">
            <v>-10.5</v>
          </cell>
          <cell r="G2">
            <v>1993.85</v>
          </cell>
          <cell r="H2">
            <v>1031.25</v>
          </cell>
          <cell r="I2">
            <v>1.9334303030303031</v>
          </cell>
          <cell r="J2">
            <v>962.59999999999991</v>
          </cell>
          <cell r="K2">
            <v>990</v>
          </cell>
          <cell r="L2">
            <v>990</v>
          </cell>
          <cell r="M2">
            <v>1</v>
          </cell>
          <cell r="N2">
            <v>0</v>
          </cell>
          <cell r="O2">
            <v>1981.5</v>
          </cell>
          <cell r="P2">
            <v>660</v>
          </cell>
          <cell r="Q2">
            <v>3.0022727272727274</v>
          </cell>
          <cell r="R2">
            <v>1321.5</v>
          </cell>
          <cell r="S2">
            <v>6308.35</v>
          </cell>
          <cell r="T2">
            <v>4034.75</v>
          </cell>
          <cell r="U2">
            <v>1.5635045541855135</v>
          </cell>
          <cell r="V2">
            <v>2273.6000000000004</v>
          </cell>
        </row>
        <row r="3">
          <cell r="A3" t="str">
            <v>127809</v>
          </cell>
          <cell r="B3" t="str">
            <v>A300 127809</v>
          </cell>
          <cell r="C3">
            <v>2628.25</v>
          </cell>
          <cell r="D3">
            <v>2535.25</v>
          </cell>
          <cell r="E3">
            <v>1.0366827729020807</v>
          </cell>
          <cell r="F3">
            <v>93</v>
          </cell>
          <cell r="G3">
            <v>1834.5</v>
          </cell>
          <cell r="H3">
            <v>1806</v>
          </cell>
          <cell r="I3">
            <v>1.0157807308970099</v>
          </cell>
          <cell r="J3">
            <v>28.5</v>
          </cell>
          <cell r="K3">
            <v>2418.5</v>
          </cell>
          <cell r="L3">
            <v>2310</v>
          </cell>
          <cell r="M3">
            <v>1.0469696969696969</v>
          </cell>
          <cell r="N3">
            <v>108.5</v>
          </cell>
          <cell r="O3">
            <v>1688.0833333333333</v>
          </cell>
          <cell r="P3">
            <v>1650</v>
          </cell>
          <cell r="Q3">
            <v>1.023080808080808</v>
          </cell>
          <cell r="R3">
            <v>38.083333333333258</v>
          </cell>
          <cell r="S3">
            <v>8569.3333333333321</v>
          </cell>
          <cell r="T3">
            <v>8301.25</v>
          </cell>
          <cell r="U3">
            <v>1.0322943331827534</v>
          </cell>
          <cell r="V3">
            <v>268.08333333333212</v>
          </cell>
        </row>
        <row r="4">
          <cell r="A4" t="str">
            <v>127808</v>
          </cell>
          <cell r="B4" t="str">
            <v>A400 127808</v>
          </cell>
          <cell r="C4">
            <v>2105.5</v>
          </cell>
          <cell r="D4">
            <v>2169.5</v>
          </cell>
          <cell r="E4">
            <v>0.97050011523392488</v>
          </cell>
          <cell r="F4">
            <v>-64</v>
          </cell>
          <cell r="G4">
            <v>1977.25</v>
          </cell>
          <cell r="H4">
            <v>1772.75</v>
          </cell>
          <cell r="I4">
            <v>1.1153574954167254</v>
          </cell>
          <cell r="J4">
            <v>204.5</v>
          </cell>
          <cell r="K4">
            <v>1595</v>
          </cell>
          <cell r="L4">
            <v>1650</v>
          </cell>
          <cell r="M4">
            <v>0.96666666666666667</v>
          </cell>
          <cell r="N4">
            <v>-55</v>
          </cell>
          <cell r="O4">
            <v>1790.0833333333333</v>
          </cell>
          <cell r="P4">
            <v>1320</v>
          </cell>
          <cell r="Q4">
            <v>1.3561237373737374</v>
          </cell>
          <cell r="R4">
            <v>470.08333333333326</v>
          </cell>
          <cell r="S4">
            <v>7467.833333333333</v>
          </cell>
          <cell r="T4">
            <v>6912.25</v>
          </cell>
          <cell r="U4">
            <v>1.0803766260383136</v>
          </cell>
          <cell r="V4">
            <v>555.58333333333303</v>
          </cell>
        </row>
        <row r="5">
          <cell r="A5" t="str">
            <v>109120</v>
          </cell>
          <cell r="B5" t="str">
            <v>A512 109120</v>
          </cell>
          <cell r="C5">
            <v>579.5</v>
          </cell>
          <cell r="D5">
            <v>723.25</v>
          </cell>
          <cell r="E5">
            <v>0.80124438299343237</v>
          </cell>
          <cell r="F5">
            <v>-143.75</v>
          </cell>
          <cell r="G5">
            <v>179.25</v>
          </cell>
          <cell r="H5">
            <v>370</v>
          </cell>
          <cell r="I5">
            <v>0.48445945945945945</v>
          </cell>
          <cell r="J5">
            <v>-190.75</v>
          </cell>
          <cell r="K5">
            <v>539</v>
          </cell>
          <cell r="L5">
            <v>660</v>
          </cell>
          <cell r="M5">
            <v>0.81666666666666665</v>
          </cell>
          <cell r="N5">
            <v>-121</v>
          </cell>
          <cell r="O5">
            <v>209</v>
          </cell>
          <cell r="P5">
            <v>330</v>
          </cell>
          <cell r="Q5">
            <v>0.6333333333333333</v>
          </cell>
          <cell r="R5">
            <v>-121</v>
          </cell>
          <cell r="S5">
            <v>1506.75</v>
          </cell>
          <cell r="T5">
            <v>2083.25</v>
          </cell>
          <cell r="U5">
            <v>0.72326893075723031</v>
          </cell>
          <cell r="V5">
            <v>-576.5</v>
          </cell>
        </row>
        <row r="6">
          <cell r="A6" t="str">
            <v>109008</v>
          </cell>
          <cell r="B6" t="str">
            <v>A515 109008</v>
          </cell>
          <cell r="C6">
            <v>1642.5</v>
          </cell>
          <cell r="D6">
            <v>1812.75</v>
          </cell>
          <cell r="E6">
            <v>0.90608191973520891</v>
          </cell>
          <cell r="F6">
            <v>-170.25</v>
          </cell>
          <cell r="G6">
            <v>1158</v>
          </cell>
          <cell r="H6">
            <v>1063.75</v>
          </cell>
          <cell r="I6">
            <v>1.0886016451233842</v>
          </cell>
          <cell r="J6">
            <v>94.25</v>
          </cell>
          <cell r="K6">
            <v>1320.75</v>
          </cell>
          <cell r="L6">
            <v>1320</v>
          </cell>
          <cell r="M6">
            <v>1.0005681818181817</v>
          </cell>
          <cell r="N6">
            <v>0.75</v>
          </cell>
          <cell r="O6">
            <v>1133.5</v>
          </cell>
          <cell r="P6">
            <v>979</v>
          </cell>
          <cell r="Q6">
            <v>1.1578140960163432</v>
          </cell>
          <cell r="R6">
            <v>154.5</v>
          </cell>
          <cell r="S6">
            <v>5254.75</v>
          </cell>
          <cell r="T6">
            <v>5175.5</v>
          </cell>
          <cell r="U6">
            <v>1.0153125301903199</v>
          </cell>
          <cell r="V6">
            <v>79.25</v>
          </cell>
        </row>
        <row r="7">
          <cell r="A7" t="str">
            <v>127810</v>
          </cell>
          <cell r="B7" t="str">
            <v>A518 127810</v>
          </cell>
          <cell r="C7">
            <v>1067</v>
          </cell>
          <cell r="D7">
            <v>1079</v>
          </cell>
          <cell r="E7">
            <v>0.98887859128822986</v>
          </cell>
          <cell r="F7">
            <v>-12</v>
          </cell>
          <cell r="G7">
            <v>943.25</v>
          </cell>
          <cell r="H7">
            <v>716.5</v>
          </cell>
          <cell r="I7">
            <v>1.3164689462665735</v>
          </cell>
          <cell r="J7">
            <v>226.75</v>
          </cell>
          <cell r="K7">
            <v>660</v>
          </cell>
          <cell r="L7">
            <v>660</v>
          </cell>
          <cell r="M7">
            <v>1</v>
          </cell>
          <cell r="N7">
            <v>0</v>
          </cell>
          <cell r="O7">
            <v>990</v>
          </cell>
          <cell r="P7">
            <v>660</v>
          </cell>
          <cell r="Q7">
            <v>1.5</v>
          </cell>
          <cell r="R7">
            <v>330</v>
          </cell>
          <cell r="S7">
            <v>3660.25</v>
          </cell>
          <cell r="T7">
            <v>3115.5</v>
          </cell>
          <cell r="U7">
            <v>1.1748515487080726</v>
          </cell>
          <cell r="V7">
            <v>544.75</v>
          </cell>
        </row>
        <row r="8">
          <cell r="A8" t="str">
            <v>109011</v>
          </cell>
          <cell r="B8" t="str">
            <v>A522 109011</v>
          </cell>
          <cell r="C8">
            <v>1636.5</v>
          </cell>
          <cell r="D8">
            <v>1571.75</v>
          </cell>
          <cell r="E8">
            <v>1.041196118975664</v>
          </cell>
          <cell r="F8">
            <v>64.75</v>
          </cell>
          <cell r="G8">
            <v>1108.25</v>
          </cell>
          <cell r="H8">
            <v>1084.75</v>
          </cell>
          <cell r="I8">
            <v>1.0216639778750864</v>
          </cell>
          <cell r="J8">
            <v>23.5</v>
          </cell>
          <cell r="K8">
            <v>1056</v>
          </cell>
          <cell r="L8">
            <v>990</v>
          </cell>
          <cell r="M8">
            <v>1.0666666666666667</v>
          </cell>
          <cell r="N8">
            <v>66</v>
          </cell>
          <cell r="O8">
            <v>1067</v>
          </cell>
          <cell r="P8">
            <v>990</v>
          </cell>
          <cell r="Q8">
            <v>1.0777777777777777</v>
          </cell>
          <cell r="R8">
            <v>77</v>
          </cell>
          <cell r="S8">
            <v>4867.75</v>
          </cell>
          <cell r="T8">
            <v>4636.5</v>
          </cell>
          <cell r="U8">
            <v>1.0498759840396852</v>
          </cell>
          <cell r="V8">
            <v>231.25</v>
          </cell>
        </row>
        <row r="9">
          <cell r="A9" t="str">
            <v>109012</v>
          </cell>
          <cell r="B9" t="str">
            <v>A524 109012</v>
          </cell>
          <cell r="C9">
            <v>1083.75</v>
          </cell>
          <cell r="D9">
            <v>1075</v>
          </cell>
          <cell r="E9">
            <v>1.008139534883721</v>
          </cell>
          <cell r="F9">
            <v>8.75</v>
          </cell>
          <cell r="G9">
            <v>993</v>
          </cell>
          <cell r="H9">
            <v>906</v>
          </cell>
          <cell r="I9">
            <v>1.0960264900662251</v>
          </cell>
          <cell r="J9">
            <v>87</v>
          </cell>
          <cell r="K9">
            <v>979</v>
          </cell>
          <cell r="L9">
            <v>990</v>
          </cell>
          <cell r="M9">
            <v>0.98888888888888893</v>
          </cell>
          <cell r="N9">
            <v>-11</v>
          </cell>
          <cell r="O9">
            <v>573.5</v>
          </cell>
          <cell r="P9">
            <v>330</v>
          </cell>
          <cell r="Q9">
            <v>1.7378787878787878</v>
          </cell>
          <cell r="R9">
            <v>243.5</v>
          </cell>
          <cell r="S9">
            <v>3629.25</v>
          </cell>
          <cell r="T9">
            <v>3301</v>
          </cell>
          <cell r="U9">
            <v>1.099439563768555</v>
          </cell>
          <cell r="V9">
            <v>328.25</v>
          </cell>
        </row>
        <row r="10">
          <cell r="A10" t="str">
            <v>127817</v>
          </cell>
          <cell r="B10" t="str">
            <v>A525 127817</v>
          </cell>
          <cell r="C10">
            <v>1420.5</v>
          </cell>
          <cell r="D10">
            <v>1440.75</v>
          </cell>
          <cell r="E10">
            <v>0.98594482040603848</v>
          </cell>
          <cell r="F10">
            <v>-20.25</v>
          </cell>
          <cell r="G10">
            <v>667.58333333333337</v>
          </cell>
          <cell r="H10">
            <v>723.33333333333405</v>
          </cell>
          <cell r="I10">
            <v>0.92292626728110516</v>
          </cell>
          <cell r="J10">
            <v>-55.750000000000682</v>
          </cell>
          <cell r="K10">
            <v>1347.25</v>
          </cell>
          <cell r="L10">
            <v>1320</v>
          </cell>
          <cell r="M10">
            <v>1.0206439393939395</v>
          </cell>
          <cell r="N10">
            <v>27.25</v>
          </cell>
          <cell r="O10">
            <v>649</v>
          </cell>
          <cell r="P10">
            <v>660</v>
          </cell>
          <cell r="Q10">
            <v>0.98333333333333328</v>
          </cell>
          <cell r="R10">
            <v>-11</v>
          </cell>
          <cell r="S10">
            <v>4084.3333333333335</v>
          </cell>
          <cell r="T10">
            <v>4144.0833333333339</v>
          </cell>
          <cell r="U10">
            <v>0.98558185364676532</v>
          </cell>
          <cell r="V10">
            <v>-59.750000000000455</v>
          </cell>
        </row>
        <row r="11">
          <cell r="A11" t="str">
            <v>109005</v>
          </cell>
          <cell r="B11" t="str">
            <v>A528 109005</v>
          </cell>
          <cell r="C11">
            <v>1146</v>
          </cell>
          <cell r="D11">
            <v>1080.25</v>
          </cell>
          <cell r="E11">
            <v>1.0608655403841702</v>
          </cell>
          <cell r="F11">
            <v>65.75</v>
          </cell>
          <cell r="G11">
            <v>1430.25</v>
          </cell>
          <cell r="H11">
            <v>1065</v>
          </cell>
          <cell r="I11">
            <v>1.3429577464788733</v>
          </cell>
          <cell r="J11">
            <v>365.25</v>
          </cell>
          <cell r="K11">
            <v>693.5</v>
          </cell>
          <cell r="L11">
            <v>649</v>
          </cell>
          <cell r="M11">
            <v>1.0685670261941449</v>
          </cell>
          <cell r="N11">
            <v>44.5</v>
          </cell>
          <cell r="O11">
            <v>1452</v>
          </cell>
          <cell r="P11">
            <v>660</v>
          </cell>
          <cell r="Q11">
            <v>2.2000000000000002</v>
          </cell>
          <cell r="R11">
            <v>792</v>
          </cell>
          <cell r="S11">
            <v>4721.75</v>
          </cell>
          <cell r="T11">
            <v>3454.25</v>
          </cell>
          <cell r="U11">
            <v>1.3669392777013825</v>
          </cell>
          <cell r="V11">
            <v>1267.5</v>
          </cell>
        </row>
        <row r="12">
          <cell r="A12" t="str">
            <v>127811</v>
          </cell>
          <cell r="B12" t="str">
            <v>A605 127811</v>
          </cell>
          <cell r="C12">
            <v>726.25</v>
          </cell>
          <cell r="D12">
            <v>724.5</v>
          </cell>
          <cell r="E12">
            <v>1.0024154589371981</v>
          </cell>
          <cell r="F12">
            <v>1.75</v>
          </cell>
          <cell r="G12">
            <v>1654.75</v>
          </cell>
          <cell r="H12">
            <v>1441</v>
          </cell>
          <cell r="I12">
            <v>1.1483344899375434</v>
          </cell>
          <cell r="J12">
            <v>213.75</v>
          </cell>
          <cell r="K12">
            <v>660</v>
          </cell>
          <cell r="L12">
            <v>660</v>
          </cell>
          <cell r="M12">
            <v>1</v>
          </cell>
          <cell r="N12">
            <v>0</v>
          </cell>
          <cell r="O12">
            <v>1210</v>
          </cell>
          <cell r="P12">
            <v>660</v>
          </cell>
          <cell r="Q12">
            <v>1.8333333333333333</v>
          </cell>
          <cell r="R12">
            <v>550</v>
          </cell>
          <cell r="S12">
            <v>4251</v>
          </cell>
          <cell r="T12">
            <v>3485.5</v>
          </cell>
          <cell r="U12">
            <v>1.2196241572227802</v>
          </cell>
          <cell r="V12">
            <v>765.5</v>
          </cell>
        </row>
        <row r="13">
          <cell r="A13" t="str">
            <v>127807</v>
          </cell>
          <cell r="B13" t="str">
            <v>A900 127807</v>
          </cell>
          <cell r="C13">
            <v>1470.5</v>
          </cell>
          <cell r="D13">
            <v>1326.5</v>
          </cell>
          <cell r="E13">
            <v>1.1085563513004146</v>
          </cell>
          <cell r="F13">
            <v>144</v>
          </cell>
          <cell r="G13">
            <v>1169.25</v>
          </cell>
          <cell r="H13">
            <v>1081.25</v>
          </cell>
          <cell r="I13">
            <v>1.0813872832369942</v>
          </cell>
          <cell r="J13">
            <v>88</v>
          </cell>
          <cell r="K13">
            <v>1133</v>
          </cell>
          <cell r="L13">
            <v>990</v>
          </cell>
          <cell r="M13">
            <v>1.1444444444444444</v>
          </cell>
          <cell r="N13">
            <v>143</v>
          </cell>
          <cell r="O13">
            <v>792</v>
          </cell>
          <cell r="P13">
            <v>660</v>
          </cell>
          <cell r="Q13">
            <v>1.2</v>
          </cell>
          <cell r="R13">
            <v>132</v>
          </cell>
          <cell r="S13">
            <v>4564.75</v>
          </cell>
          <cell r="T13">
            <v>4057.75</v>
          </cell>
          <cell r="U13">
            <v>1.1249460908138746</v>
          </cell>
          <cell r="V13">
            <v>507</v>
          </cell>
        </row>
        <row r="14">
          <cell r="A14" t="str">
            <v>127050</v>
          </cell>
          <cell r="B14" t="str">
            <v>Ward 100 127050</v>
          </cell>
          <cell r="C14">
            <v>1622</v>
          </cell>
          <cell r="D14">
            <v>1460.25</v>
          </cell>
          <cell r="E14">
            <v>1.110768703989043</v>
          </cell>
          <cell r="F14">
            <v>161.75</v>
          </cell>
          <cell r="G14">
            <v>1631.75</v>
          </cell>
          <cell r="H14">
            <v>1833</v>
          </cell>
          <cell r="I14">
            <v>0.89020731042007639</v>
          </cell>
          <cell r="J14">
            <v>-201.25</v>
          </cell>
          <cell r="K14">
            <v>891</v>
          </cell>
          <cell r="L14">
            <v>660</v>
          </cell>
          <cell r="M14">
            <v>1.35</v>
          </cell>
          <cell r="N14">
            <v>231</v>
          </cell>
          <cell r="O14">
            <v>1067</v>
          </cell>
          <cell r="P14">
            <v>990</v>
          </cell>
          <cell r="Q14">
            <v>1.0777777777777777</v>
          </cell>
          <cell r="R14">
            <v>77</v>
          </cell>
          <cell r="S14">
            <v>5211.75</v>
          </cell>
          <cell r="T14">
            <v>4943.25</v>
          </cell>
          <cell r="U14">
            <v>1.0543164921863146</v>
          </cell>
          <cell r="V14">
            <v>268.5</v>
          </cell>
        </row>
        <row r="15">
          <cell r="A15" t="str">
            <v>127051</v>
          </cell>
          <cell r="B15" t="str">
            <v>Ward 200 127051</v>
          </cell>
          <cell r="C15">
            <v>1424.75</v>
          </cell>
          <cell r="D15">
            <v>1456.5</v>
          </cell>
          <cell r="E15">
            <v>0.97820116718159977</v>
          </cell>
          <cell r="F15">
            <v>-31.75</v>
          </cell>
          <cell r="G15">
            <v>1578.5</v>
          </cell>
          <cell r="H15">
            <v>1634.25</v>
          </cell>
          <cell r="I15">
            <v>0.96588649227474377</v>
          </cell>
          <cell r="J15">
            <v>-55.75</v>
          </cell>
          <cell r="K15">
            <v>825</v>
          </cell>
          <cell r="L15">
            <v>660</v>
          </cell>
          <cell r="M15">
            <v>1.25</v>
          </cell>
          <cell r="N15">
            <v>165</v>
          </cell>
          <cell r="O15">
            <v>1122</v>
          </cell>
          <cell r="P15">
            <v>990</v>
          </cell>
          <cell r="Q15">
            <v>1.1333333333333333</v>
          </cell>
          <cell r="R15">
            <v>132</v>
          </cell>
          <cell r="S15">
            <v>4950.25</v>
          </cell>
          <cell r="T15">
            <v>4740.75</v>
          </cell>
          <cell r="U15">
            <v>1.0441913199388282</v>
          </cell>
          <cell r="V15">
            <v>209.5</v>
          </cell>
        </row>
        <row r="16">
          <cell r="B16" t="str">
            <v xml:space="preserve">Medicine Total </v>
          </cell>
          <cell r="C16">
            <v>19896</v>
          </cell>
          <cell r="D16">
            <v>19808.75</v>
          </cell>
          <cell r="E16">
            <v>1.0044046191708209</v>
          </cell>
          <cell r="F16">
            <v>87.25</v>
          </cell>
          <cell r="G16">
            <v>18319.433333333334</v>
          </cell>
          <cell r="H16">
            <v>16528.833333333336</v>
          </cell>
          <cell r="I16">
            <v>1.1083319048531353</v>
          </cell>
          <cell r="J16">
            <v>1790.5999999999985</v>
          </cell>
          <cell r="K16">
            <v>15108</v>
          </cell>
          <cell r="L16">
            <v>14509</v>
          </cell>
          <cell r="M16">
            <v>1.0412847198290716</v>
          </cell>
          <cell r="N16">
            <v>599</v>
          </cell>
          <cell r="O16">
            <v>15724.666666666666</v>
          </cell>
          <cell r="P16">
            <v>11539</v>
          </cell>
          <cell r="Q16">
            <v>1.3627408498714504</v>
          </cell>
          <cell r="R16">
            <v>4185.6666666666661</v>
          </cell>
          <cell r="S16">
            <v>69048.100000000006</v>
          </cell>
          <cell r="T16">
            <v>62385.583333333336</v>
          </cell>
          <cell r="U16">
            <v>1.1067957741305083</v>
          </cell>
          <cell r="V16">
            <v>6662.5166666666701</v>
          </cell>
        </row>
        <row r="17">
          <cell r="A17" t="str">
            <v>109007</v>
          </cell>
          <cell r="B17" t="str">
            <v>C603 Coronary Care Unit 109007</v>
          </cell>
          <cell r="C17">
            <v>1660.25</v>
          </cell>
          <cell r="D17">
            <v>1794.5</v>
          </cell>
          <cell r="E17">
            <v>0.92518807467261077</v>
          </cell>
          <cell r="F17">
            <v>-134.25</v>
          </cell>
          <cell r="G17">
            <v>278.25</v>
          </cell>
          <cell r="H17">
            <v>365.25</v>
          </cell>
          <cell r="I17">
            <v>0.76180698151950721</v>
          </cell>
          <cell r="J17">
            <v>-87</v>
          </cell>
          <cell r="K17">
            <v>1309.5</v>
          </cell>
          <cell r="L17">
            <v>1320</v>
          </cell>
          <cell r="M17">
            <v>0.99204545454545456</v>
          </cell>
          <cell r="N17">
            <v>-10.5</v>
          </cell>
          <cell r="O17">
            <v>293</v>
          </cell>
          <cell r="P17">
            <v>330</v>
          </cell>
          <cell r="Q17">
            <v>0.88787878787878793</v>
          </cell>
          <cell r="R17">
            <v>-37</v>
          </cell>
          <cell r="S17">
            <v>3541</v>
          </cell>
          <cell r="T17">
            <v>3809.75</v>
          </cell>
          <cell r="U17">
            <v>0.92945731347201255</v>
          </cell>
          <cell r="V17">
            <v>-268.75</v>
          </cell>
        </row>
        <row r="18">
          <cell r="A18" t="str">
            <v>101141</v>
          </cell>
          <cell r="B18" t="str">
            <v>C604 (CICU Cardiac Intensive Care) 101141</v>
          </cell>
          <cell r="C18">
            <v>5912.45</v>
          </cell>
          <cell r="D18">
            <v>6172.8666666666668</v>
          </cell>
          <cell r="E18">
            <v>0.9578126856241832</v>
          </cell>
          <cell r="F18">
            <v>-260.41666666666697</v>
          </cell>
          <cell r="G18">
            <v>411.25</v>
          </cell>
          <cell r="H18">
            <v>610.25</v>
          </cell>
          <cell r="I18">
            <v>0.67390413764850476</v>
          </cell>
          <cell r="J18">
            <v>-199</v>
          </cell>
          <cell r="K18">
            <v>5749</v>
          </cell>
          <cell r="L18">
            <v>6174.5</v>
          </cell>
          <cell r="M18">
            <v>0.93108753745242534</v>
          </cell>
          <cell r="N18">
            <v>-425.5</v>
          </cell>
          <cell r="O18">
            <v>460</v>
          </cell>
          <cell r="P18">
            <v>345</v>
          </cell>
          <cell r="Q18">
            <v>1.3333333333333333</v>
          </cell>
          <cell r="R18">
            <v>115</v>
          </cell>
          <cell r="S18">
            <v>12532.7</v>
          </cell>
          <cell r="T18">
            <v>13302.616666666667</v>
          </cell>
          <cell r="U18">
            <v>0.94212291566696782</v>
          </cell>
          <cell r="V18">
            <v>-769.91666666666606</v>
          </cell>
        </row>
        <row r="19">
          <cell r="A19" t="str">
            <v>101951</v>
          </cell>
          <cell r="B19" t="str">
            <v>C705 101951</v>
          </cell>
          <cell r="C19">
            <v>1351.25</v>
          </cell>
          <cell r="D19">
            <v>1393.75</v>
          </cell>
          <cell r="E19">
            <v>0.9695067264573991</v>
          </cell>
          <cell r="F19">
            <v>-42.5</v>
          </cell>
          <cell r="G19">
            <v>1195.75</v>
          </cell>
          <cell r="H19">
            <v>1070.75</v>
          </cell>
          <cell r="I19">
            <v>1.1167406023815083</v>
          </cell>
          <cell r="J19">
            <v>125</v>
          </cell>
          <cell r="K19">
            <v>990</v>
          </cell>
          <cell r="L19">
            <v>990</v>
          </cell>
          <cell r="M19">
            <v>1</v>
          </cell>
          <cell r="N19">
            <v>0</v>
          </cell>
          <cell r="O19">
            <v>583</v>
          </cell>
          <cell r="P19">
            <v>330</v>
          </cell>
          <cell r="Q19">
            <v>1.7666666666666666</v>
          </cell>
          <cell r="R19">
            <v>253</v>
          </cell>
          <cell r="S19">
            <v>4120</v>
          </cell>
          <cell r="T19">
            <v>3784.5</v>
          </cell>
          <cell r="U19">
            <v>1.0886510767604702</v>
          </cell>
          <cell r="V19">
            <v>335.5</v>
          </cell>
        </row>
        <row r="20">
          <cell r="A20" t="str">
            <v>101952</v>
          </cell>
          <cell r="B20" t="str">
            <v>C708 101952</v>
          </cell>
          <cell r="C20">
            <v>1297.3333333333333</v>
          </cell>
          <cell r="D20">
            <v>1388.5833333333333</v>
          </cell>
          <cell r="E20">
            <v>0.93428554281942022</v>
          </cell>
          <cell r="F20">
            <v>-91.25</v>
          </cell>
          <cell r="G20">
            <v>1396.25</v>
          </cell>
          <cell r="H20">
            <v>1216.25</v>
          </cell>
          <cell r="I20">
            <v>1.1479958890030832</v>
          </cell>
          <cell r="J20">
            <v>180</v>
          </cell>
          <cell r="K20">
            <v>990</v>
          </cell>
          <cell r="L20">
            <v>990</v>
          </cell>
          <cell r="M20">
            <v>1</v>
          </cell>
          <cell r="N20">
            <v>0</v>
          </cell>
          <cell r="O20">
            <v>637.5</v>
          </cell>
          <cell r="P20">
            <v>330</v>
          </cell>
          <cell r="Q20">
            <v>1.9318181818181819</v>
          </cell>
          <cell r="R20">
            <v>307.5</v>
          </cell>
          <cell r="S20">
            <v>4321.083333333333</v>
          </cell>
          <cell r="T20">
            <v>3924.833333333333</v>
          </cell>
          <cell r="U20">
            <v>1.1009597010488767</v>
          </cell>
          <cell r="V20">
            <v>396.25</v>
          </cell>
        </row>
        <row r="21">
          <cell r="A21" t="str">
            <v>101953</v>
          </cell>
          <cell r="B21" t="str">
            <v>C805 BHI Cardiology 101953</v>
          </cell>
          <cell r="C21">
            <v>1296.9833333333333</v>
          </cell>
          <cell r="D21">
            <v>1346.2333333333333</v>
          </cell>
          <cell r="E21">
            <v>0.96341644588605246</v>
          </cell>
          <cell r="F21">
            <v>-49.25</v>
          </cell>
          <cell r="G21">
            <v>1245.5</v>
          </cell>
          <cell r="H21">
            <v>1084.75</v>
          </cell>
          <cell r="I21">
            <v>1.1481908273795804</v>
          </cell>
          <cell r="J21">
            <v>160.75</v>
          </cell>
          <cell r="K21">
            <v>990</v>
          </cell>
          <cell r="L21">
            <v>990</v>
          </cell>
          <cell r="M21">
            <v>1</v>
          </cell>
          <cell r="N21">
            <v>0</v>
          </cell>
          <cell r="O21">
            <v>565</v>
          </cell>
          <cell r="P21">
            <v>330</v>
          </cell>
          <cell r="Q21">
            <v>1.7121212121212122</v>
          </cell>
          <cell r="R21">
            <v>235</v>
          </cell>
          <cell r="S21">
            <v>4097.4833333333336</v>
          </cell>
          <cell r="T21">
            <v>3750.9833333333336</v>
          </cell>
          <cell r="U21">
            <v>1.0923757770184708</v>
          </cell>
          <cell r="V21">
            <v>346.5</v>
          </cell>
        </row>
        <row r="22">
          <cell r="A22" t="str">
            <v>104008</v>
          </cell>
          <cell r="B22" t="str">
            <v>D603 Ward 61 104008</v>
          </cell>
          <cell r="C22">
            <v>2581.1666666666665</v>
          </cell>
          <cell r="D22">
            <v>2545.9166666666601</v>
          </cell>
          <cell r="E22">
            <v>1.0138457006317332</v>
          </cell>
          <cell r="F22">
            <v>35.250000000006366</v>
          </cell>
          <cell r="G22">
            <v>1019.6666666666666</v>
          </cell>
          <cell r="H22">
            <v>1090.25</v>
          </cell>
          <cell r="I22">
            <v>0.93525949705724987</v>
          </cell>
          <cell r="J22">
            <v>-70.583333333333371</v>
          </cell>
          <cell r="K22">
            <v>1903</v>
          </cell>
          <cell r="L22">
            <v>1980</v>
          </cell>
          <cell r="M22">
            <v>0.96111111111111114</v>
          </cell>
          <cell r="N22">
            <v>-77</v>
          </cell>
          <cell r="O22">
            <v>662.75</v>
          </cell>
          <cell r="P22">
            <v>660</v>
          </cell>
          <cell r="Q22">
            <v>1.0041666666666667</v>
          </cell>
          <cell r="R22">
            <v>2.75</v>
          </cell>
          <cell r="S22">
            <v>6166.583333333333</v>
          </cell>
          <cell r="T22">
            <v>6276.1666666666606</v>
          </cell>
          <cell r="U22">
            <v>0.98253976684281896</v>
          </cell>
          <cell r="V22">
            <v>-109.58333333332757</v>
          </cell>
        </row>
        <row r="23">
          <cell r="A23" t="str">
            <v>104009</v>
          </cell>
          <cell r="B23" t="str">
            <v>D703 Ward 62 104009</v>
          </cell>
          <cell r="C23">
            <v>2369</v>
          </cell>
          <cell r="D23">
            <v>2534.8333333333298</v>
          </cell>
          <cell r="E23">
            <v>0.93457821027023591</v>
          </cell>
          <cell r="F23">
            <v>-165.83333333332985</v>
          </cell>
          <cell r="G23">
            <v>818.66666666666663</v>
          </cell>
          <cell r="H23">
            <v>710.99999999999898</v>
          </cell>
          <cell r="I23">
            <v>1.1514299109235835</v>
          </cell>
          <cell r="J23">
            <v>107.66666666666765</v>
          </cell>
          <cell r="K23">
            <v>1604.75</v>
          </cell>
          <cell r="L23">
            <v>1648.75</v>
          </cell>
          <cell r="M23">
            <v>0.97331311599696735</v>
          </cell>
          <cell r="N23">
            <v>-44</v>
          </cell>
          <cell r="O23">
            <v>855.25</v>
          </cell>
          <cell r="P23">
            <v>660</v>
          </cell>
          <cell r="Q23">
            <v>1.2958333333333334</v>
          </cell>
          <cell r="R23">
            <v>195.25</v>
          </cell>
          <cell r="S23">
            <v>5647.6666666666661</v>
          </cell>
          <cell r="T23">
            <v>5554.5833333333285</v>
          </cell>
          <cell r="U23">
            <v>1.0167579326382126</v>
          </cell>
          <cell r="V23">
            <v>93.083333333337578</v>
          </cell>
        </row>
        <row r="24">
          <cell r="B24" t="str">
            <v xml:space="preserve">Specialised Services Total </v>
          </cell>
          <cell r="C24">
            <v>16468.433333333334</v>
          </cell>
          <cell r="D24">
            <v>17176.683333333323</v>
          </cell>
          <cell r="E24">
            <v>0.9587667778315766</v>
          </cell>
          <cell r="F24">
            <v>-708.24999999998909</v>
          </cell>
          <cell r="G24">
            <v>6365.3333333333339</v>
          </cell>
          <cell r="H24">
            <v>6148.4999999999991</v>
          </cell>
          <cell r="I24">
            <v>1.0352660540511238</v>
          </cell>
          <cell r="J24">
            <v>216.83333333333485</v>
          </cell>
          <cell r="K24">
            <v>13536.25</v>
          </cell>
          <cell r="L24">
            <v>14093.25</v>
          </cell>
          <cell r="M24">
            <v>0.96047753357103582</v>
          </cell>
          <cell r="N24">
            <v>-557</v>
          </cell>
          <cell r="O24">
            <v>4056.5</v>
          </cell>
          <cell r="P24">
            <v>2985</v>
          </cell>
          <cell r="Q24">
            <v>1.358961474036851</v>
          </cell>
          <cell r="R24">
            <v>1071.5</v>
          </cell>
          <cell r="S24">
            <v>40426.51666666667</v>
          </cell>
          <cell r="T24">
            <v>40403.43333333332</v>
          </cell>
          <cell r="U24">
            <v>1.0005713210840996</v>
          </cell>
          <cell r="V24">
            <v>23.083333333350311</v>
          </cell>
        </row>
        <row r="25">
          <cell r="A25" t="str">
            <v>103101</v>
          </cell>
          <cell r="B25" t="str">
            <v>H304 103101</v>
          </cell>
          <cell r="C25">
            <v>1243.5</v>
          </cell>
          <cell r="D25">
            <v>1611</v>
          </cell>
          <cell r="E25">
            <v>0.77188081936685293</v>
          </cell>
          <cell r="F25">
            <v>-367.5</v>
          </cell>
          <cell r="G25">
            <v>1075</v>
          </cell>
          <cell r="H25">
            <v>1195</v>
          </cell>
          <cell r="I25">
            <v>0.89958158995815896</v>
          </cell>
          <cell r="J25">
            <v>-120</v>
          </cell>
          <cell r="K25">
            <v>660</v>
          </cell>
          <cell r="L25">
            <v>660</v>
          </cell>
          <cell r="M25">
            <v>1</v>
          </cell>
          <cell r="N25">
            <v>0</v>
          </cell>
          <cell r="O25">
            <v>11</v>
          </cell>
          <cell r="P25">
            <v>0</v>
          </cell>
          <cell r="Q25">
            <v>1</v>
          </cell>
          <cell r="R25">
            <v>11</v>
          </cell>
          <cell r="S25">
            <v>2989.5</v>
          </cell>
          <cell r="T25">
            <v>3466</v>
          </cell>
          <cell r="U25">
            <v>0.86252163877668786</v>
          </cell>
          <cell r="V25">
            <v>-476.5</v>
          </cell>
        </row>
        <row r="26">
          <cell r="A26" t="str">
            <v>101107</v>
          </cell>
          <cell r="B26" t="str">
            <v>A600 101107</v>
          </cell>
          <cell r="C26">
            <v>6748.15</v>
          </cell>
          <cell r="D26">
            <v>6707.15</v>
          </cell>
          <cell r="E26">
            <v>1.0061128795389995</v>
          </cell>
          <cell r="F26">
            <v>41</v>
          </cell>
          <cell r="G26">
            <v>695.25</v>
          </cell>
          <cell r="H26">
            <v>724.75</v>
          </cell>
          <cell r="I26">
            <v>0.95929630907209384</v>
          </cell>
          <cell r="J26">
            <v>-29.5</v>
          </cell>
          <cell r="K26">
            <v>6138.5</v>
          </cell>
          <cell r="L26">
            <v>6160</v>
          </cell>
          <cell r="M26">
            <v>0.99650974025974026</v>
          </cell>
          <cell r="N26">
            <v>-21.5</v>
          </cell>
          <cell r="O26">
            <v>704</v>
          </cell>
          <cell r="P26">
            <v>660</v>
          </cell>
          <cell r="Q26">
            <v>1.0666666666666667</v>
          </cell>
          <cell r="R26">
            <v>44</v>
          </cell>
          <cell r="S26">
            <v>14285.9</v>
          </cell>
          <cell r="T26">
            <v>14251.9</v>
          </cell>
          <cell r="U26">
            <v>1.0023856468260373</v>
          </cell>
          <cell r="V26">
            <v>34</v>
          </cell>
        </row>
        <row r="27">
          <cell r="A27" t="str">
            <v>101179</v>
          </cell>
          <cell r="B27" t="str">
            <v>A602 101179</v>
          </cell>
          <cell r="C27">
            <v>1035.25</v>
          </cell>
          <cell r="D27">
            <v>1035.25</v>
          </cell>
          <cell r="E27">
            <v>1</v>
          </cell>
          <cell r="F27">
            <v>0</v>
          </cell>
          <cell r="G27">
            <v>1100.5</v>
          </cell>
          <cell r="H27">
            <v>1166.75</v>
          </cell>
          <cell r="I27">
            <v>0.94321834154703232</v>
          </cell>
          <cell r="J27">
            <v>-66.25</v>
          </cell>
          <cell r="K27">
            <v>690</v>
          </cell>
          <cell r="L27">
            <v>690</v>
          </cell>
          <cell r="M27">
            <v>1</v>
          </cell>
          <cell r="N27">
            <v>0</v>
          </cell>
          <cell r="O27">
            <v>1109.3333333333333</v>
          </cell>
          <cell r="P27">
            <v>1035</v>
          </cell>
          <cell r="Q27">
            <v>1.0718196457326892</v>
          </cell>
          <cell r="R27">
            <v>74.333333333333258</v>
          </cell>
          <cell r="S27">
            <v>3935.083333333333</v>
          </cell>
          <cell r="T27">
            <v>3927</v>
          </cell>
          <cell r="U27">
            <v>1.0020583991172225</v>
          </cell>
          <cell r="V27">
            <v>8.0833333333330302</v>
          </cell>
        </row>
        <row r="28">
          <cell r="A28" t="str">
            <v>101192</v>
          </cell>
          <cell r="B28" t="str">
            <v>A604 101192</v>
          </cell>
          <cell r="C28">
            <v>1338.25</v>
          </cell>
          <cell r="D28">
            <v>1387</v>
          </cell>
          <cell r="E28">
            <v>0.96485219899062724</v>
          </cell>
          <cell r="F28">
            <v>-48.75</v>
          </cell>
          <cell r="G28">
            <v>1580</v>
          </cell>
          <cell r="H28">
            <v>1018.75</v>
          </cell>
          <cell r="I28">
            <v>1.5509202453987729</v>
          </cell>
          <cell r="J28">
            <v>561.25</v>
          </cell>
          <cell r="K28">
            <v>1034.25</v>
          </cell>
          <cell r="L28">
            <v>1035</v>
          </cell>
          <cell r="M28">
            <v>0.99927536231884062</v>
          </cell>
          <cell r="N28">
            <v>-0.75</v>
          </cell>
          <cell r="O28">
            <v>1437.5</v>
          </cell>
          <cell r="P28">
            <v>690</v>
          </cell>
          <cell r="Q28">
            <v>2.0833333333333335</v>
          </cell>
          <cell r="R28">
            <v>747.5</v>
          </cell>
          <cell r="S28">
            <v>5390</v>
          </cell>
          <cell r="T28">
            <v>4130.75</v>
          </cell>
          <cell r="U28">
            <v>1.3048477879319735</v>
          </cell>
          <cell r="V28">
            <v>1259.25</v>
          </cell>
        </row>
        <row r="29">
          <cell r="A29" t="str">
            <v>101193</v>
          </cell>
          <cell r="B29" t="str">
            <v>A609 101193</v>
          </cell>
          <cell r="C29">
            <v>1950.3166666666666</v>
          </cell>
          <cell r="D29">
            <v>1986.3166666666666</v>
          </cell>
          <cell r="E29">
            <v>0.98187600164458499</v>
          </cell>
          <cell r="F29">
            <v>-36</v>
          </cell>
          <cell r="G29">
            <v>910</v>
          </cell>
          <cell r="H29">
            <v>1039</v>
          </cell>
          <cell r="I29">
            <v>0.87584215591915304</v>
          </cell>
          <cell r="J29">
            <v>-129</v>
          </cell>
          <cell r="K29">
            <v>1377</v>
          </cell>
          <cell r="L29">
            <v>1380</v>
          </cell>
          <cell r="M29">
            <v>0.99782608695652175</v>
          </cell>
          <cell r="N29">
            <v>-3</v>
          </cell>
          <cell r="O29">
            <v>654.5</v>
          </cell>
          <cell r="P29">
            <v>690</v>
          </cell>
          <cell r="Q29">
            <v>0.9485507246376812</v>
          </cell>
          <cell r="R29">
            <v>-35.5</v>
          </cell>
          <cell r="S29">
            <v>4891.8166666666666</v>
          </cell>
          <cell r="T29">
            <v>5095.3166666666666</v>
          </cell>
          <cell r="U29">
            <v>0.96006136353972116</v>
          </cell>
          <cell r="V29">
            <v>-203.5</v>
          </cell>
        </row>
        <row r="30">
          <cell r="A30" t="str">
            <v>101189</v>
          </cell>
          <cell r="B30" t="str">
            <v>A700 101189</v>
          </cell>
          <cell r="C30">
            <v>2059.75</v>
          </cell>
          <cell r="D30">
            <v>2215</v>
          </cell>
          <cell r="E30">
            <v>0.92990970654627536</v>
          </cell>
          <cell r="F30">
            <v>-155.25</v>
          </cell>
          <cell r="G30">
            <v>1413.5</v>
          </cell>
          <cell r="H30">
            <v>1230.5</v>
          </cell>
          <cell r="I30">
            <v>1.148720032507111</v>
          </cell>
          <cell r="J30">
            <v>183</v>
          </cell>
          <cell r="K30">
            <v>1725</v>
          </cell>
          <cell r="L30">
            <v>1725</v>
          </cell>
          <cell r="M30">
            <v>1</v>
          </cell>
          <cell r="N30">
            <v>0</v>
          </cell>
          <cell r="O30">
            <v>1567.5</v>
          </cell>
          <cell r="P30">
            <v>1380</v>
          </cell>
          <cell r="Q30">
            <v>1.1358695652173914</v>
          </cell>
          <cell r="R30">
            <v>187.5</v>
          </cell>
          <cell r="S30">
            <v>6765.75</v>
          </cell>
          <cell r="T30">
            <v>6550.5</v>
          </cell>
          <cell r="U30">
            <v>1.0328600870162583</v>
          </cell>
          <cell r="V30">
            <v>215.25</v>
          </cell>
        </row>
        <row r="31">
          <cell r="A31" t="str">
            <v>101190</v>
          </cell>
          <cell r="B31" t="str">
            <v>A800 101190</v>
          </cell>
          <cell r="C31">
            <v>2015.25</v>
          </cell>
          <cell r="D31">
            <v>2064.75</v>
          </cell>
          <cell r="E31">
            <v>0.9760261532873229</v>
          </cell>
          <cell r="F31">
            <v>-49.5</v>
          </cell>
          <cell r="G31">
            <v>1430.5</v>
          </cell>
          <cell r="H31">
            <v>1382.5</v>
          </cell>
          <cell r="I31">
            <v>1.0347197106690778</v>
          </cell>
          <cell r="J31">
            <v>48</v>
          </cell>
          <cell r="K31">
            <v>1700.75</v>
          </cell>
          <cell r="L31">
            <v>1725</v>
          </cell>
          <cell r="M31">
            <v>0.9859420289855072</v>
          </cell>
          <cell r="N31">
            <v>-24.25</v>
          </cell>
          <cell r="O31">
            <v>1506.5</v>
          </cell>
          <cell r="P31">
            <v>1380</v>
          </cell>
          <cell r="Q31">
            <v>1.0916666666666666</v>
          </cell>
          <cell r="R31">
            <v>126.5</v>
          </cell>
          <cell r="S31">
            <v>6653</v>
          </cell>
          <cell r="T31">
            <v>6552.25</v>
          </cell>
          <cell r="U31">
            <v>1.0153763974207333</v>
          </cell>
          <cell r="V31">
            <v>100.75</v>
          </cell>
        </row>
        <row r="32">
          <cell r="B32" t="str">
            <v xml:space="preserve">Surgery Total </v>
          </cell>
          <cell r="C32">
            <v>16390.466666666667</v>
          </cell>
          <cell r="D32">
            <v>17006.466666666667</v>
          </cell>
          <cell r="E32">
            <v>0.96377848426284907</v>
          </cell>
          <cell r="F32">
            <v>-616</v>
          </cell>
          <cell r="G32">
            <v>8204.75</v>
          </cell>
          <cell r="H32">
            <v>7757.25</v>
          </cell>
          <cell r="I32">
            <v>1.0576879693190242</v>
          </cell>
          <cell r="J32">
            <v>447.5</v>
          </cell>
          <cell r="K32">
            <v>13325.5</v>
          </cell>
          <cell r="L32">
            <v>13375</v>
          </cell>
          <cell r="M32">
            <v>0.99629906542056079</v>
          </cell>
          <cell r="N32">
            <v>-49.5</v>
          </cell>
          <cell r="O32">
            <v>6990.333333333333</v>
          </cell>
          <cell r="P32">
            <v>5835</v>
          </cell>
          <cell r="Q32">
            <v>1.1980005712653528</v>
          </cell>
          <cell r="R32">
            <v>1155.333333333333</v>
          </cell>
          <cell r="S32">
            <v>44911.05</v>
          </cell>
          <cell r="T32">
            <v>43973.716666666667</v>
          </cell>
          <cell r="U32">
            <v>1.0213157632419063</v>
          </cell>
          <cell r="V32">
            <v>937.33333333333576</v>
          </cell>
        </row>
        <row r="33">
          <cell r="A33" t="str">
            <v>102043</v>
          </cell>
          <cell r="B33" t="str">
            <v>E400 Seahorse Intensive Care Unit (PICU) 102043</v>
          </cell>
          <cell r="C33">
            <v>6029.75</v>
          </cell>
          <cell r="D33">
            <v>5876</v>
          </cell>
          <cell r="E33">
            <v>1.0261657590197413</v>
          </cell>
          <cell r="F33">
            <v>153.75</v>
          </cell>
          <cell r="G33">
            <v>253</v>
          </cell>
          <cell r="H33">
            <v>693.5</v>
          </cell>
          <cell r="I33">
            <v>0.36481614996395095</v>
          </cell>
          <cell r="J33">
            <v>-440.5</v>
          </cell>
          <cell r="K33">
            <v>5880.5</v>
          </cell>
          <cell r="L33">
            <v>5865</v>
          </cell>
          <cell r="M33">
            <v>1.0026427962489344</v>
          </cell>
          <cell r="N33">
            <v>15.5</v>
          </cell>
          <cell r="O33">
            <v>149.5</v>
          </cell>
          <cell r="P33">
            <v>690</v>
          </cell>
          <cell r="Q33">
            <v>0.21666666666666667</v>
          </cell>
          <cell r="R33">
            <v>-540.5</v>
          </cell>
          <cell r="S33">
            <v>12312.75</v>
          </cell>
          <cell r="T33">
            <v>13124.5</v>
          </cell>
          <cell r="U33">
            <v>0.93815002476284814</v>
          </cell>
          <cell r="V33">
            <v>-811.75</v>
          </cell>
        </row>
        <row r="34">
          <cell r="A34" t="str">
            <v>102251</v>
          </cell>
          <cell r="B34" t="str">
            <v>E510 Caterpillar Ward (Ward 30) 102251</v>
          </cell>
          <cell r="C34">
            <v>3521</v>
          </cell>
          <cell r="D34">
            <v>3433.25</v>
          </cell>
          <cell r="E34">
            <v>1.0255588727881744</v>
          </cell>
          <cell r="F34">
            <v>87.75</v>
          </cell>
          <cell r="G34">
            <v>434.5</v>
          </cell>
          <cell r="H34">
            <v>345</v>
          </cell>
          <cell r="I34">
            <v>1.2594202898550724</v>
          </cell>
          <cell r="J34">
            <v>89.5</v>
          </cell>
          <cell r="K34">
            <v>3440.25</v>
          </cell>
          <cell r="L34">
            <v>3679.5</v>
          </cell>
          <cell r="M34">
            <v>0.93497757847533636</v>
          </cell>
          <cell r="N34">
            <v>-239.25</v>
          </cell>
          <cell r="O34">
            <v>474.5</v>
          </cell>
          <cell r="P34">
            <v>345</v>
          </cell>
          <cell r="Q34">
            <v>1.3753623188405797</v>
          </cell>
          <cell r="R34">
            <v>129.5</v>
          </cell>
          <cell r="S34">
            <v>7870.25</v>
          </cell>
          <cell r="T34">
            <v>7802.75</v>
          </cell>
          <cell r="U34">
            <v>1.0086507961936497</v>
          </cell>
          <cell r="V34">
            <v>67.5</v>
          </cell>
        </row>
        <row r="35">
          <cell r="A35" t="str">
            <v>102041</v>
          </cell>
          <cell r="B35" t="str">
            <v>E602 Penguin Ward (Ward 31) 102041</v>
          </cell>
          <cell r="C35">
            <v>2223.5</v>
          </cell>
          <cell r="D35">
            <v>2305.5</v>
          </cell>
          <cell r="E35">
            <v>0.96443287790067234</v>
          </cell>
          <cell r="F35">
            <v>-82</v>
          </cell>
          <cell r="G35">
            <v>344.5</v>
          </cell>
          <cell r="H35">
            <v>344.5</v>
          </cell>
          <cell r="I35">
            <v>1</v>
          </cell>
          <cell r="J35">
            <v>0</v>
          </cell>
          <cell r="K35">
            <v>1627.5</v>
          </cell>
          <cell r="L35">
            <v>1633</v>
          </cell>
          <cell r="M35">
            <v>0.99663196570728718</v>
          </cell>
          <cell r="N35">
            <v>-5.5</v>
          </cell>
          <cell r="O35">
            <v>299</v>
          </cell>
          <cell r="P35">
            <v>356.5</v>
          </cell>
          <cell r="Q35">
            <v>0.83870967741935487</v>
          </cell>
          <cell r="R35">
            <v>-57.5</v>
          </cell>
          <cell r="S35">
            <v>4494.5</v>
          </cell>
          <cell r="T35">
            <v>4639.5</v>
          </cell>
          <cell r="U35">
            <v>0.96874663218019186</v>
          </cell>
          <cell r="V35">
            <v>-145</v>
          </cell>
        </row>
        <row r="36">
          <cell r="A36" t="str">
            <v>102033</v>
          </cell>
          <cell r="B36" t="str">
            <v>E600 Dolphin Ward (Ward 32) 102033</v>
          </cell>
          <cell r="C36">
            <v>1847.5</v>
          </cell>
          <cell r="D36">
            <v>2080</v>
          </cell>
          <cell r="E36">
            <v>0.88822115384615385</v>
          </cell>
          <cell r="F36">
            <v>-232.5</v>
          </cell>
          <cell r="G36">
            <v>328.5</v>
          </cell>
          <cell r="H36">
            <v>346.5</v>
          </cell>
          <cell r="I36">
            <v>0.94805194805194803</v>
          </cell>
          <cell r="J36">
            <v>-18</v>
          </cell>
          <cell r="K36">
            <v>1470</v>
          </cell>
          <cell r="L36">
            <v>1725</v>
          </cell>
          <cell r="M36">
            <v>0.85217391304347823</v>
          </cell>
          <cell r="N36">
            <v>-255</v>
          </cell>
          <cell r="O36">
            <v>287.5</v>
          </cell>
          <cell r="P36">
            <v>345</v>
          </cell>
          <cell r="Q36">
            <v>0.83333333333333337</v>
          </cell>
          <cell r="R36">
            <v>-57.5</v>
          </cell>
          <cell r="S36">
            <v>3933.5</v>
          </cell>
          <cell r="T36">
            <v>4496.5</v>
          </cell>
          <cell r="U36">
            <v>0.87479150450350274</v>
          </cell>
          <cell r="V36">
            <v>-563</v>
          </cell>
        </row>
        <row r="37">
          <cell r="A37" t="str">
            <v>102262</v>
          </cell>
          <cell r="B37" t="str">
            <v>E512 Daisy Ward (Ward 33) 102262</v>
          </cell>
          <cell r="C37">
            <v>1782.5</v>
          </cell>
          <cell r="D37">
            <v>1725</v>
          </cell>
          <cell r="E37">
            <v>1.0333333333333334</v>
          </cell>
          <cell r="F37">
            <v>57.5</v>
          </cell>
          <cell r="G37">
            <v>270</v>
          </cell>
          <cell r="H37">
            <v>333</v>
          </cell>
          <cell r="I37">
            <v>0.81081081081081086</v>
          </cell>
          <cell r="J37">
            <v>-63</v>
          </cell>
          <cell r="K37">
            <v>1667.5</v>
          </cell>
          <cell r="L37">
            <v>1725</v>
          </cell>
          <cell r="M37">
            <v>0.96666666666666667</v>
          </cell>
          <cell r="N37">
            <v>-57.5</v>
          </cell>
          <cell r="O37">
            <v>356.5</v>
          </cell>
          <cell r="P37">
            <v>345</v>
          </cell>
          <cell r="Q37">
            <v>1.0333333333333334</v>
          </cell>
          <cell r="R37">
            <v>11.5</v>
          </cell>
          <cell r="S37">
            <v>4076.5</v>
          </cell>
          <cell r="T37">
            <v>4128</v>
          </cell>
          <cell r="U37">
            <v>0.9875242248062015</v>
          </cell>
          <cell r="V37">
            <v>-51.5</v>
          </cell>
        </row>
        <row r="38">
          <cell r="A38" t="str">
            <v>102260</v>
          </cell>
          <cell r="B38" t="str">
            <v>E700 Starlight Ward (Ward 34) 102260</v>
          </cell>
          <cell r="C38">
            <v>2264.25</v>
          </cell>
          <cell r="D38">
            <v>2412.25</v>
          </cell>
          <cell r="E38">
            <v>0.93864649186444193</v>
          </cell>
          <cell r="F38">
            <v>-148</v>
          </cell>
          <cell r="G38">
            <v>344</v>
          </cell>
          <cell r="H38">
            <v>350</v>
          </cell>
          <cell r="I38">
            <v>0.98285714285714287</v>
          </cell>
          <cell r="J38">
            <v>-6</v>
          </cell>
          <cell r="K38">
            <v>1867.5</v>
          </cell>
          <cell r="L38">
            <v>2070</v>
          </cell>
          <cell r="M38">
            <v>0.90217391304347827</v>
          </cell>
          <cell r="N38">
            <v>-202.5</v>
          </cell>
          <cell r="O38">
            <v>300.66666666666669</v>
          </cell>
          <cell r="P38">
            <v>345</v>
          </cell>
          <cell r="Q38">
            <v>0.87149758454106285</v>
          </cell>
          <cell r="R38">
            <v>-44.333333333333314</v>
          </cell>
          <cell r="S38">
            <v>4776.4166666666661</v>
          </cell>
          <cell r="T38">
            <v>5177.25</v>
          </cell>
          <cell r="U38">
            <v>0.92257794517681513</v>
          </cell>
          <cell r="V38">
            <v>-400.83333333333394</v>
          </cell>
        </row>
        <row r="39">
          <cell r="A39" t="str">
            <v>102034</v>
          </cell>
          <cell r="B39" t="str">
            <v>E702 Apollo 35 Ward (Ward 35) 102034</v>
          </cell>
          <cell r="C39">
            <v>1460.9166666666667</v>
          </cell>
          <cell r="D39">
            <v>1379.75</v>
          </cell>
          <cell r="E39">
            <v>1.0588270822008818</v>
          </cell>
          <cell r="F39">
            <v>81.166666666666742</v>
          </cell>
          <cell r="G39">
            <v>378.66666666666669</v>
          </cell>
          <cell r="H39">
            <v>344.5</v>
          </cell>
          <cell r="I39">
            <v>1.0991775520077407</v>
          </cell>
          <cell r="J39">
            <v>34.166666666666686</v>
          </cell>
          <cell r="K39">
            <v>1438.05</v>
          </cell>
          <cell r="L39">
            <v>1380</v>
          </cell>
          <cell r="M39">
            <v>1.0420652173913043</v>
          </cell>
          <cell r="N39">
            <v>58.049999999999955</v>
          </cell>
          <cell r="O39">
            <v>378</v>
          </cell>
          <cell r="P39">
            <v>345</v>
          </cell>
          <cell r="Q39">
            <v>1.0956521739130434</v>
          </cell>
          <cell r="R39">
            <v>33</v>
          </cell>
          <cell r="S39">
            <v>3655.6333333333332</v>
          </cell>
          <cell r="T39">
            <v>3449.25</v>
          </cell>
          <cell r="U39">
            <v>1.0598342634872315</v>
          </cell>
          <cell r="V39">
            <v>206.38333333333321</v>
          </cell>
        </row>
        <row r="40">
          <cell r="A40" t="str">
            <v>102240</v>
          </cell>
          <cell r="B40" t="str">
            <v>E406 Lighthouse Ward (Ward 37) 102240</v>
          </cell>
          <cell r="C40">
            <v>1079.75</v>
          </cell>
          <cell r="D40">
            <v>1024.5</v>
          </cell>
          <cell r="E40">
            <v>1.0539287457296243</v>
          </cell>
          <cell r="F40">
            <v>55.25</v>
          </cell>
          <cell r="G40">
            <v>102.66666666666667</v>
          </cell>
          <cell r="H40">
            <v>0</v>
          </cell>
          <cell r="I40">
            <v>1</v>
          </cell>
          <cell r="J40">
            <v>102.66666666666667</v>
          </cell>
          <cell r="K40">
            <v>1069.5</v>
          </cell>
          <cell r="L40">
            <v>1012</v>
          </cell>
          <cell r="M40">
            <v>1.0568181818181819</v>
          </cell>
          <cell r="N40">
            <v>57.5</v>
          </cell>
          <cell r="O40">
            <v>31.5</v>
          </cell>
          <cell r="P40">
            <v>0</v>
          </cell>
          <cell r="Q40">
            <v>1</v>
          </cell>
          <cell r="R40">
            <v>31.5</v>
          </cell>
          <cell r="S40">
            <v>2283.416666666667</v>
          </cell>
          <cell r="T40">
            <v>2036.5</v>
          </cell>
          <cell r="U40">
            <v>1.121245601113021</v>
          </cell>
          <cell r="V40">
            <v>246.91666666666697</v>
          </cell>
        </row>
        <row r="41">
          <cell r="A41" t="str">
            <v>102266</v>
          </cell>
          <cell r="B41" t="str">
            <v>E500 Bluebell Ward / E501 Sunflower Ward (Ward 38) 102266</v>
          </cell>
          <cell r="C41">
            <v>1949</v>
          </cell>
          <cell r="D41">
            <v>2070</v>
          </cell>
          <cell r="E41">
            <v>0.94154589371980679</v>
          </cell>
          <cell r="F41">
            <v>-121</v>
          </cell>
          <cell r="G41">
            <v>626.75</v>
          </cell>
          <cell r="H41">
            <v>690</v>
          </cell>
          <cell r="I41">
            <v>0.90833333333333333</v>
          </cell>
          <cell r="J41">
            <v>-63.25</v>
          </cell>
          <cell r="K41">
            <v>1943.5</v>
          </cell>
          <cell r="L41">
            <v>2070</v>
          </cell>
          <cell r="M41">
            <v>0.93888888888888888</v>
          </cell>
          <cell r="N41">
            <v>-126.5</v>
          </cell>
          <cell r="O41">
            <v>704.5</v>
          </cell>
          <cell r="P41">
            <v>690</v>
          </cell>
          <cell r="Q41">
            <v>1.0210144927536231</v>
          </cell>
          <cell r="R41">
            <v>14.5</v>
          </cell>
          <cell r="S41">
            <v>5223.75</v>
          </cell>
          <cell r="T41">
            <v>5520</v>
          </cell>
          <cell r="U41">
            <v>0.94633152173913049</v>
          </cell>
          <cell r="V41">
            <v>-296.25</v>
          </cell>
        </row>
        <row r="42">
          <cell r="B42" t="str">
            <v xml:space="preserve">Childrens Total </v>
          </cell>
          <cell r="C42">
            <v>22158.166666666668</v>
          </cell>
          <cell r="D42">
            <v>22306.25</v>
          </cell>
          <cell r="E42">
            <v>0.99336135238628942</v>
          </cell>
          <cell r="F42">
            <v>-148.08333333333212</v>
          </cell>
          <cell r="G42">
            <v>3082.583333333333</v>
          </cell>
          <cell r="H42">
            <v>3447</v>
          </cell>
          <cell r="I42">
            <v>0.89428005028527213</v>
          </cell>
          <cell r="J42">
            <v>-364.41666666666697</v>
          </cell>
          <cell r="K42">
            <v>20404.3</v>
          </cell>
          <cell r="L42">
            <v>21159.5</v>
          </cell>
          <cell r="M42">
            <v>0.9643091755476263</v>
          </cell>
          <cell r="N42">
            <v>-755.20000000000073</v>
          </cell>
          <cell r="O42">
            <v>2981.666666666667</v>
          </cell>
          <cell r="P42">
            <v>3461.5</v>
          </cell>
          <cell r="Q42">
            <v>0.86137994125860662</v>
          </cell>
          <cell r="R42">
            <v>-479.83333333333303</v>
          </cell>
          <cell r="S42">
            <v>48626.716666666667</v>
          </cell>
          <cell r="T42">
            <v>50374.25</v>
          </cell>
          <cell r="U42">
            <v>0.96530899550200089</v>
          </cell>
          <cell r="V42">
            <v>-1747.5333333333328</v>
          </cell>
        </row>
        <row r="43">
          <cell r="A43" t="str">
            <v>102177</v>
          </cell>
          <cell r="B43" t="str">
            <v>Midwifery Led Unit 102177</v>
          </cell>
          <cell r="C43">
            <v>652.5</v>
          </cell>
          <cell r="D43">
            <v>730.5</v>
          </cell>
          <cell r="E43">
            <v>0.89322381930184802</v>
          </cell>
          <cell r="F43">
            <v>-78</v>
          </cell>
          <cell r="G43">
            <v>0</v>
          </cell>
          <cell r="H43">
            <v>0</v>
          </cell>
          <cell r="I43" t="str">
            <v>-</v>
          </cell>
          <cell r="J43">
            <v>0</v>
          </cell>
          <cell r="K43">
            <v>684</v>
          </cell>
          <cell r="L43">
            <v>708</v>
          </cell>
          <cell r="M43">
            <v>0.96610169491525422</v>
          </cell>
          <cell r="N43">
            <v>-24</v>
          </cell>
          <cell r="O43">
            <v>0</v>
          </cell>
          <cell r="P43">
            <v>0</v>
          </cell>
          <cell r="Q43" t="str">
            <v>-</v>
          </cell>
          <cell r="R43">
            <v>0</v>
          </cell>
          <cell r="S43">
            <v>1336.5</v>
          </cell>
          <cell r="T43">
            <v>1438.5</v>
          </cell>
          <cell r="U43">
            <v>0.92909280500521374</v>
          </cell>
          <cell r="V43">
            <v>-102</v>
          </cell>
        </row>
        <row r="44">
          <cell r="A44" t="str">
            <v>102074</v>
          </cell>
          <cell r="B44" t="str">
            <v>Ward 73 102074</v>
          </cell>
          <cell r="C44">
            <v>2120</v>
          </cell>
          <cell r="D44">
            <v>2647</v>
          </cell>
          <cell r="E44">
            <v>0.80090668681526256</v>
          </cell>
          <cell r="F44">
            <v>-527</v>
          </cell>
          <cell r="G44">
            <v>779.5</v>
          </cell>
          <cell r="H44">
            <v>1180</v>
          </cell>
          <cell r="I44">
            <v>0.66059322033898304</v>
          </cell>
          <cell r="J44">
            <v>-400.5</v>
          </cell>
          <cell r="K44">
            <v>2064</v>
          </cell>
          <cell r="L44">
            <v>2520</v>
          </cell>
          <cell r="M44">
            <v>0.81904761904761902</v>
          </cell>
          <cell r="N44">
            <v>-456</v>
          </cell>
          <cell r="O44">
            <v>596</v>
          </cell>
          <cell r="P44">
            <v>720</v>
          </cell>
          <cell r="Q44">
            <v>0.82777777777777772</v>
          </cell>
          <cell r="R44">
            <v>-124</v>
          </cell>
          <cell r="S44">
            <v>5559.5</v>
          </cell>
          <cell r="T44">
            <v>7067</v>
          </cell>
          <cell r="U44">
            <v>0.78668459034951177</v>
          </cell>
          <cell r="V44">
            <v>-1507.5</v>
          </cell>
        </row>
        <row r="45">
          <cell r="A45" t="str">
            <v>102077</v>
          </cell>
          <cell r="B45" t="str">
            <v>NICU 102077</v>
          </cell>
          <cell r="C45">
            <v>5147.5</v>
          </cell>
          <cell r="D45">
            <v>5575.5</v>
          </cell>
          <cell r="E45">
            <v>0.92323558425253338</v>
          </cell>
          <cell r="F45">
            <v>-428</v>
          </cell>
          <cell r="G45">
            <v>571</v>
          </cell>
          <cell r="H45">
            <v>1051</v>
          </cell>
          <cell r="I45">
            <v>0.54329210275927686</v>
          </cell>
          <cell r="J45">
            <v>-480</v>
          </cell>
          <cell r="K45">
            <v>5130.75</v>
          </cell>
          <cell r="L45">
            <v>5531.5</v>
          </cell>
          <cell r="M45">
            <v>0.92755129711651452</v>
          </cell>
          <cell r="N45">
            <v>-400.75</v>
          </cell>
          <cell r="O45">
            <v>586.5</v>
          </cell>
          <cell r="P45">
            <v>1035</v>
          </cell>
          <cell r="Q45">
            <v>0.56666666666666665</v>
          </cell>
          <cell r="R45">
            <v>-448.5</v>
          </cell>
          <cell r="S45">
            <v>11435.75</v>
          </cell>
          <cell r="T45">
            <v>13193</v>
          </cell>
          <cell r="U45">
            <v>0.86680436595164101</v>
          </cell>
          <cell r="V45">
            <v>-1757.25</v>
          </cell>
        </row>
        <row r="46">
          <cell r="A46" t="str">
            <v>102075</v>
          </cell>
          <cell r="B46" t="str">
            <v>Ward 76 102075</v>
          </cell>
          <cell r="C46">
            <v>1151.5</v>
          </cell>
          <cell r="D46">
            <v>1043.5</v>
          </cell>
          <cell r="E46">
            <v>1.103497843794921</v>
          </cell>
          <cell r="F46">
            <v>108</v>
          </cell>
          <cell r="G46">
            <v>426</v>
          </cell>
          <cell r="H46">
            <v>705</v>
          </cell>
          <cell r="I46">
            <v>0.60425531914893615</v>
          </cell>
          <cell r="J46">
            <v>-279</v>
          </cell>
          <cell r="K46">
            <v>717</v>
          </cell>
          <cell r="L46">
            <v>705</v>
          </cell>
          <cell r="M46">
            <v>1.0170212765957447</v>
          </cell>
          <cell r="N46">
            <v>12</v>
          </cell>
          <cell r="O46">
            <v>348</v>
          </cell>
          <cell r="P46">
            <v>624</v>
          </cell>
          <cell r="Q46">
            <v>0.55769230769230771</v>
          </cell>
          <cell r="R46">
            <v>-276</v>
          </cell>
          <cell r="S46">
            <v>2642.5</v>
          </cell>
          <cell r="T46">
            <v>3077.5</v>
          </cell>
          <cell r="U46">
            <v>0.8586515028432169</v>
          </cell>
          <cell r="V46">
            <v>-435</v>
          </cell>
        </row>
        <row r="47">
          <cell r="A47" t="str">
            <v>102068</v>
          </cell>
          <cell r="B47" t="str">
            <v>CDS - Ward 77 102068</v>
          </cell>
          <cell r="C47">
            <v>3339.5</v>
          </cell>
          <cell r="D47">
            <v>3639</v>
          </cell>
          <cell r="E47">
            <v>0.9176971695520747</v>
          </cell>
          <cell r="F47">
            <v>-299.5</v>
          </cell>
          <cell r="G47">
            <v>668.5</v>
          </cell>
          <cell r="H47">
            <v>732</v>
          </cell>
          <cell r="I47">
            <v>0.91325136612021862</v>
          </cell>
          <cell r="J47">
            <v>-63.5</v>
          </cell>
          <cell r="K47">
            <v>3095</v>
          </cell>
          <cell r="L47">
            <v>3240</v>
          </cell>
          <cell r="M47">
            <v>0.95524691358024694</v>
          </cell>
          <cell r="N47">
            <v>-145</v>
          </cell>
          <cell r="O47">
            <v>648</v>
          </cell>
          <cell r="P47">
            <v>720</v>
          </cell>
          <cell r="Q47">
            <v>0.9</v>
          </cell>
          <cell r="R47">
            <v>-72</v>
          </cell>
          <cell r="S47">
            <v>7751</v>
          </cell>
          <cell r="T47">
            <v>8331</v>
          </cell>
          <cell r="U47">
            <v>0.93038050654183169</v>
          </cell>
          <cell r="V47">
            <v>-580</v>
          </cell>
        </row>
        <row r="48">
          <cell r="A48" t="str">
            <v>102078</v>
          </cell>
          <cell r="B48" t="str">
            <v>Ward 78 102078</v>
          </cell>
          <cell r="C48">
            <v>1212.75</v>
          </cell>
          <cell r="D48">
            <v>1235.75</v>
          </cell>
          <cell r="E48">
            <v>0.98138782116123813</v>
          </cell>
          <cell r="F48">
            <v>-23</v>
          </cell>
          <cell r="G48">
            <v>824.75</v>
          </cell>
          <cell r="H48">
            <v>913</v>
          </cell>
          <cell r="I48">
            <v>0.90334063526834607</v>
          </cell>
          <cell r="J48">
            <v>-88.25</v>
          </cell>
          <cell r="K48">
            <v>836.75</v>
          </cell>
          <cell r="L48">
            <v>803</v>
          </cell>
          <cell r="M48">
            <v>1.0420298879202989</v>
          </cell>
          <cell r="N48">
            <v>33.75</v>
          </cell>
          <cell r="O48">
            <v>605.25</v>
          </cell>
          <cell r="P48">
            <v>572</v>
          </cell>
          <cell r="Q48">
            <v>1.0581293706293706</v>
          </cell>
          <cell r="R48">
            <v>33.25</v>
          </cell>
          <cell r="S48">
            <v>3479.5</v>
          </cell>
          <cell r="T48">
            <v>3523.75</v>
          </cell>
          <cell r="U48">
            <v>0.98744235544519332</v>
          </cell>
          <cell r="V48">
            <v>-44.25</v>
          </cell>
        </row>
        <row r="49">
          <cell r="B49" t="str">
            <v xml:space="preserve">Womens' Total </v>
          </cell>
          <cell r="C49">
            <v>13623.75</v>
          </cell>
          <cell r="D49">
            <v>14871.25</v>
          </cell>
          <cell r="E49">
            <v>0.91611330587543083</v>
          </cell>
          <cell r="F49">
            <v>-1247.5</v>
          </cell>
          <cell r="G49">
            <v>3269.75</v>
          </cell>
          <cell r="H49">
            <v>4581</v>
          </cell>
          <cell r="I49">
            <v>0.71376337044313465</v>
          </cell>
          <cell r="J49">
            <v>-1311.25</v>
          </cell>
          <cell r="K49">
            <v>12527.5</v>
          </cell>
          <cell r="L49">
            <v>13507.5</v>
          </cell>
          <cell r="M49">
            <v>0.92744771423283356</v>
          </cell>
          <cell r="N49">
            <v>-980</v>
          </cell>
          <cell r="O49">
            <v>2783.75</v>
          </cell>
          <cell r="P49">
            <v>3671</v>
          </cell>
          <cell r="Q49">
            <v>0.75830836284391179</v>
          </cell>
          <cell r="R49">
            <v>-887.25</v>
          </cell>
          <cell r="S49">
            <v>32204.75</v>
          </cell>
          <cell r="T49">
            <v>36630.75</v>
          </cell>
          <cell r="U49">
            <v>0.87917255311452813</v>
          </cell>
          <cell r="V49">
            <v>-4426</v>
          </cell>
        </row>
        <row r="50">
          <cell r="B50" t="str">
            <v xml:space="preserve">Trust Total </v>
          </cell>
          <cell r="C50">
            <v>88536.81666666668</v>
          </cell>
          <cell r="D50">
            <v>91169.4</v>
          </cell>
          <cell r="E50">
            <v>0.97112426610975489</v>
          </cell>
          <cell r="F50">
            <v>-2632.5833333333139</v>
          </cell>
          <cell r="G50">
            <v>39241.85</v>
          </cell>
          <cell r="H50">
            <v>38462.583333333336</v>
          </cell>
          <cell r="I50">
            <v>1.0202603829262638</v>
          </cell>
          <cell r="J50">
            <v>779.26666666666279</v>
          </cell>
          <cell r="K50">
            <v>74901.55</v>
          </cell>
          <cell r="L50">
            <v>76644.25</v>
          </cell>
          <cell r="M50">
            <v>0.97726248218229028</v>
          </cell>
          <cell r="N50">
            <v>-1742.6999999999971</v>
          </cell>
          <cell r="O50">
            <v>32536.916666666664</v>
          </cell>
          <cell r="P50">
            <v>27491.5</v>
          </cell>
          <cell r="Q50">
            <v>1.1835264233187226</v>
          </cell>
          <cell r="R50">
            <v>5045.4166666666642</v>
          </cell>
          <cell r="U50" t="e">
            <v>#DIV/0!</v>
          </cell>
          <cell r="V50">
            <v>0</v>
          </cell>
        </row>
        <row r="53">
          <cell r="C53">
            <v>88536.81666666668</v>
          </cell>
          <cell r="D53">
            <v>91169.4</v>
          </cell>
          <cell r="G53">
            <v>39241.85</v>
          </cell>
          <cell r="H53">
            <v>38462.583333333336</v>
          </cell>
          <cell r="K53">
            <v>74901.55</v>
          </cell>
          <cell r="L53">
            <v>76644.25</v>
          </cell>
          <cell r="O53">
            <v>32536.916666666664</v>
          </cell>
          <cell r="P53">
            <v>27491.5</v>
          </cell>
        </row>
        <row r="54">
          <cell r="C54" t="b">
            <v>1</v>
          </cell>
          <cell r="D54" t="b">
            <v>1</v>
          </cell>
          <cell r="G54" t="b">
            <v>1</v>
          </cell>
          <cell r="H54" t="b">
            <v>1</v>
          </cell>
          <cell r="K54" t="b">
            <v>1</v>
          </cell>
          <cell r="L54" t="b">
            <v>1</v>
          </cell>
          <cell r="O54" t="b">
            <v>1</v>
          </cell>
          <cell r="P54" t="b">
            <v>1</v>
          </cell>
        </row>
      </sheetData>
      <sheetData sheetId="4">
        <row r="2">
          <cell r="C2" t="str">
            <v>001</v>
          </cell>
          <cell r="D2">
            <v>6</v>
          </cell>
          <cell r="E2">
            <v>0</v>
          </cell>
        </row>
        <row r="3">
          <cell r="C3" t="str">
            <v>40</v>
          </cell>
          <cell r="D3">
            <v>39</v>
          </cell>
          <cell r="E3">
            <v>0</v>
          </cell>
        </row>
        <row r="4">
          <cell r="C4" t="str">
            <v>75</v>
          </cell>
          <cell r="D4">
            <v>807</v>
          </cell>
          <cell r="E4">
            <v>930</v>
          </cell>
        </row>
        <row r="5">
          <cell r="C5" t="str">
            <v>77</v>
          </cell>
          <cell r="D5">
            <v>263</v>
          </cell>
          <cell r="E5">
            <v>420</v>
          </cell>
        </row>
        <row r="6">
          <cell r="C6" t="str">
            <v>A300</v>
          </cell>
          <cell r="D6">
            <v>889</v>
          </cell>
          <cell r="E6">
            <v>990</v>
          </cell>
        </row>
        <row r="7">
          <cell r="C7" t="str">
            <v>A515</v>
          </cell>
          <cell r="D7">
            <v>670</v>
          </cell>
          <cell r="E7">
            <v>750</v>
          </cell>
        </row>
        <row r="8">
          <cell r="C8" t="str">
            <v>A516</v>
          </cell>
          <cell r="D8">
            <v>0</v>
          </cell>
          <cell r="E8">
            <v>0</v>
          </cell>
        </row>
        <row r="9">
          <cell r="C9" t="str">
            <v>A520A</v>
          </cell>
          <cell r="D9">
            <v>1</v>
          </cell>
          <cell r="E9">
            <v>0</v>
          </cell>
        </row>
        <row r="10">
          <cell r="C10" t="str">
            <v>A522</v>
          </cell>
          <cell r="D10">
            <v>723</v>
          </cell>
          <cell r="E10">
            <v>750</v>
          </cell>
        </row>
        <row r="11">
          <cell r="C11" t="str">
            <v>A528</v>
          </cell>
          <cell r="D11">
            <v>597</v>
          </cell>
          <cell r="E11">
            <v>600</v>
          </cell>
        </row>
        <row r="12">
          <cell r="C12" t="str">
            <v>A600</v>
          </cell>
          <cell r="D12">
            <v>543</v>
          </cell>
          <cell r="E12">
            <v>600</v>
          </cell>
        </row>
        <row r="13">
          <cell r="C13" t="str">
            <v>A602</v>
          </cell>
          <cell r="D13">
            <v>500</v>
          </cell>
          <cell r="E13">
            <v>540</v>
          </cell>
        </row>
        <row r="14">
          <cell r="C14" t="str">
            <v>A604</v>
          </cell>
          <cell r="D14">
            <v>606</v>
          </cell>
          <cell r="E14">
            <v>660</v>
          </cell>
        </row>
        <row r="15">
          <cell r="C15" t="str">
            <v>A606</v>
          </cell>
          <cell r="D15">
            <v>11</v>
          </cell>
          <cell r="E15">
            <v>0</v>
          </cell>
        </row>
        <row r="16">
          <cell r="C16" t="str">
            <v>A609</v>
          </cell>
          <cell r="D16">
            <v>606</v>
          </cell>
          <cell r="E16">
            <v>690</v>
          </cell>
        </row>
        <row r="17">
          <cell r="C17" t="str">
            <v>A800</v>
          </cell>
          <cell r="D17">
            <v>929</v>
          </cell>
          <cell r="E17">
            <v>960</v>
          </cell>
        </row>
        <row r="18">
          <cell r="C18" t="str">
            <v>A900</v>
          </cell>
          <cell r="D18">
            <v>720</v>
          </cell>
          <cell r="E18">
            <v>720</v>
          </cell>
        </row>
        <row r="19">
          <cell r="C19" t="str">
            <v>B504</v>
          </cell>
          <cell r="D19">
            <v>1</v>
          </cell>
          <cell r="E19">
            <v>0</v>
          </cell>
        </row>
        <row r="20">
          <cell r="C20" t="str">
            <v>C603</v>
          </cell>
          <cell r="D20">
            <v>279</v>
          </cell>
          <cell r="E20">
            <v>330</v>
          </cell>
        </row>
        <row r="21">
          <cell r="C21" t="str">
            <v>C705</v>
          </cell>
          <cell r="D21">
            <v>699</v>
          </cell>
          <cell r="E21">
            <v>720</v>
          </cell>
        </row>
        <row r="22">
          <cell r="C22" t="str">
            <v>C805</v>
          </cell>
          <cell r="D22">
            <v>705</v>
          </cell>
          <cell r="E22">
            <v>720</v>
          </cell>
        </row>
        <row r="23">
          <cell r="C23" t="str">
            <v>D301</v>
          </cell>
          <cell r="D23">
            <v>1</v>
          </cell>
          <cell r="E23">
            <v>0</v>
          </cell>
        </row>
        <row r="24">
          <cell r="C24" t="str">
            <v>D701A</v>
          </cell>
          <cell r="D24">
            <v>2</v>
          </cell>
          <cell r="E24">
            <v>0</v>
          </cell>
        </row>
        <row r="25">
          <cell r="C25" t="str">
            <v>E400</v>
          </cell>
          <cell r="D25">
            <v>454</v>
          </cell>
          <cell r="E25">
            <v>540</v>
          </cell>
        </row>
        <row r="26">
          <cell r="C26" t="str">
            <v>E406A</v>
          </cell>
          <cell r="D26">
            <v>211</v>
          </cell>
          <cell r="E26">
            <v>270</v>
          </cell>
        </row>
        <row r="27">
          <cell r="C27" t="str">
            <v>E510</v>
          </cell>
          <cell r="D27">
            <v>728</v>
          </cell>
          <cell r="E27">
            <v>960</v>
          </cell>
        </row>
        <row r="28">
          <cell r="C28" t="str">
            <v>E702</v>
          </cell>
          <cell r="D28">
            <v>395</v>
          </cell>
          <cell r="E28">
            <v>420</v>
          </cell>
        </row>
        <row r="29">
          <cell r="C29" t="str">
            <v>100</v>
          </cell>
          <cell r="D29">
            <v>891</v>
          </cell>
          <cell r="E29">
            <v>900</v>
          </cell>
        </row>
        <row r="30">
          <cell r="C30" t="str">
            <v>200</v>
          </cell>
          <cell r="D30">
            <v>883</v>
          </cell>
          <cell r="E30">
            <v>900</v>
          </cell>
        </row>
        <row r="31">
          <cell r="C31" t="str">
            <v>60N</v>
          </cell>
          <cell r="D31">
            <v>2</v>
          </cell>
          <cell r="E31">
            <v>0</v>
          </cell>
        </row>
        <row r="32">
          <cell r="C32" t="str">
            <v>73</v>
          </cell>
          <cell r="D32">
            <v>797</v>
          </cell>
          <cell r="E32">
            <v>1140</v>
          </cell>
        </row>
        <row r="33">
          <cell r="C33" t="str">
            <v>76</v>
          </cell>
          <cell r="D33">
            <v>228</v>
          </cell>
          <cell r="E33">
            <v>480</v>
          </cell>
        </row>
        <row r="34">
          <cell r="C34" t="str">
            <v>77A</v>
          </cell>
          <cell r="D34">
            <v>61</v>
          </cell>
          <cell r="E34">
            <v>0</v>
          </cell>
        </row>
        <row r="35">
          <cell r="C35" t="str">
            <v>78</v>
          </cell>
          <cell r="D35">
            <v>389</v>
          </cell>
          <cell r="E35">
            <v>660</v>
          </cell>
        </row>
        <row r="36">
          <cell r="C36" t="str">
            <v>A332A</v>
          </cell>
          <cell r="D36">
            <v>185</v>
          </cell>
          <cell r="E36">
            <v>0</v>
          </cell>
        </row>
        <row r="37">
          <cell r="C37" t="str">
            <v>A400</v>
          </cell>
          <cell r="D37">
            <v>858</v>
          </cell>
          <cell r="E37">
            <v>900</v>
          </cell>
        </row>
        <row r="38">
          <cell r="C38" t="str">
            <v>A413</v>
          </cell>
          <cell r="D38">
            <v>52</v>
          </cell>
          <cell r="E38">
            <v>0</v>
          </cell>
        </row>
        <row r="39">
          <cell r="C39" t="str">
            <v>A414</v>
          </cell>
          <cell r="D39">
            <v>69</v>
          </cell>
          <cell r="E39">
            <v>0</v>
          </cell>
        </row>
        <row r="40">
          <cell r="C40" t="str">
            <v>A512</v>
          </cell>
          <cell r="D40">
            <v>211</v>
          </cell>
          <cell r="E40">
            <v>0</v>
          </cell>
        </row>
        <row r="41">
          <cell r="C41" t="str">
            <v>A518</v>
          </cell>
          <cell r="D41">
            <v>490</v>
          </cell>
          <cell r="E41">
            <v>510</v>
          </cell>
        </row>
        <row r="42">
          <cell r="C42" t="str">
            <v>A524</v>
          </cell>
          <cell r="D42">
            <v>577</v>
          </cell>
          <cell r="E42">
            <v>600</v>
          </cell>
        </row>
        <row r="43">
          <cell r="C43" t="str">
            <v>A525</v>
          </cell>
          <cell r="D43">
            <v>398</v>
          </cell>
          <cell r="E43">
            <v>420</v>
          </cell>
        </row>
        <row r="44">
          <cell r="C44" t="str">
            <v>A605</v>
          </cell>
          <cell r="D44">
            <v>537</v>
          </cell>
          <cell r="E44">
            <v>540</v>
          </cell>
        </row>
        <row r="45">
          <cell r="C45" t="str">
            <v>A608A</v>
          </cell>
          <cell r="D45">
            <v>6</v>
          </cell>
          <cell r="E45">
            <v>0</v>
          </cell>
        </row>
        <row r="46">
          <cell r="C46" t="str">
            <v>A700</v>
          </cell>
          <cell r="D46">
            <v>865</v>
          </cell>
          <cell r="E46">
            <v>960</v>
          </cell>
        </row>
        <row r="47">
          <cell r="C47" t="str">
            <v>B301</v>
          </cell>
          <cell r="D47">
            <v>30</v>
          </cell>
          <cell r="E47">
            <v>0</v>
          </cell>
        </row>
        <row r="48">
          <cell r="C48" t="str">
            <v>C602</v>
          </cell>
          <cell r="D48">
            <v>3</v>
          </cell>
          <cell r="E48">
            <v>0</v>
          </cell>
        </row>
        <row r="49">
          <cell r="C49" t="str">
            <v>C604</v>
          </cell>
          <cell r="D49">
            <v>689</v>
          </cell>
          <cell r="E49">
            <v>720</v>
          </cell>
        </row>
        <row r="50">
          <cell r="C50" t="str">
            <v>C708</v>
          </cell>
          <cell r="D50">
            <v>690</v>
          </cell>
          <cell r="E50">
            <v>690</v>
          </cell>
        </row>
        <row r="51">
          <cell r="C51" t="str">
            <v>C808</v>
          </cell>
          <cell r="D51">
            <v>736</v>
          </cell>
          <cell r="E51">
            <v>720</v>
          </cell>
        </row>
        <row r="52">
          <cell r="C52" t="str">
            <v>D1</v>
          </cell>
          <cell r="D52">
            <v>7</v>
          </cell>
          <cell r="E52">
            <v>0</v>
          </cell>
        </row>
        <row r="53">
          <cell r="C53" t="str">
            <v>D502A</v>
          </cell>
          <cell r="D53">
            <v>3</v>
          </cell>
          <cell r="E53">
            <v>0</v>
          </cell>
        </row>
        <row r="54">
          <cell r="C54" t="str">
            <v>D603</v>
          </cell>
          <cell r="D54">
            <v>838</v>
          </cell>
          <cell r="E54">
            <v>960</v>
          </cell>
        </row>
        <row r="55">
          <cell r="C55" t="str">
            <v>D703</v>
          </cell>
          <cell r="D55">
            <v>697</v>
          </cell>
          <cell r="E55">
            <v>720</v>
          </cell>
        </row>
        <row r="56">
          <cell r="C56" t="str">
            <v>E307</v>
          </cell>
          <cell r="D56">
            <v>126</v>
          </cell>
          <cell r="E56">
            <v>240</v>
          </cell>
        </row>
        <row r="57">
          <cell r="C57" t="str">
            <v>E500</v>
          </cell>
          <cell r="D57">
            <v>336</v>
          </cell>
          <cell r="E57">
            <v>360</v>
          </cell>
        </row>
        <row r="58">
          <cell r="C58" t="str">
            <v>E501</v>
          </cell>
          <cell r="D58">
            <v>197</v>
          </cell>
          <cell r="E58">
            <v>240</v>
          </cell>
        </row>
        <row r="59">
          <cell r="C59" t="str">
            <v>E512</v>
          </cell>
          <cell r="D59">
            <v>246</v>
          </cell>
          <cell r="E59">
            <v>300</v>
          </cell>
        </row>
        <row r="60">
          <cell r="C60" t="str">
            <v>E600</v>
          </cell>
          <cell r="D60">
            <v>361</v>
          </cell>
          <cell r="E60">
            <v>480</v>
          </cell>
        </row>
        <row r="61">
          <cell r="C61" t="str">
            <v>E602</v>
          </cell>
          <cell r="D61">
            <v>490</v>
          </cell>
          <cell r="E61">
            <v>660</v>
          </cell>
        </row>
        <row r="62">
          <cell r="C62" t="str">
            <v>E700</v>
          </cell>
          <cell r="D62">
            <v>382</v>
          </cell>
          <cell r="E62">
            <v>480</v>
          </cell>
        </row>
        <row r="63">
          <cell r="C63" t="str">
            <v>GTL</v>
          </cell>
          <cell r="D63">
            <v>1</v>
          </cell>
          <cell r="E63">
            <v>0</v>
          </cell>
        </row>
        <row r="64">
          <cell r="C64" t="str">
            <v>H304A</v>
          </cell>
          <cell r="D64">
            <v>249</v>
          </cell>
          <cell r="E64">
            <v>330</v>
          </cell>
        </row>
        <row r="65">
          <cell r="C65" t="str">
            <v>MLU</v>
          </cell>
          <cell r="D65">
            <v>40</v>
          </cell>
          <cell r="E65">
            <v>120</v>
          </cell>
        </row>
        <row r="66">
          <cell r="C66" t="str">
            <v>P1</v>
          </cell>
          <cell r="D66">
            <v>10</v>
          </cell>
          <cell r="E66">
            <v>0</v>
          </cell>
        </row>
        <row r="67">
          <cell r="C67" t="str">
            <v>P15</v>
          </cell>
          <cell r="D67">
            <v>180</v>
          </cell>
          <cell r="E67">
            <v>0</v>
          </cell>
        </row>
        <row r="68">
          <cell r="C68" t="str">
            <v>P6</v>
          </cell>
          <cell r="D68">
            <v>1</v>
          </cell>
          <cell r="E68">
            <v>0</v>
          </cell>
        </row>
        <row r="69">
          <cell r="C69" t="str">
            <v>SDU</v>
          </cell>
          <cell r="D69">
            <v>1</v>
          </cell>
          <cell r="E69">
            <v>0</v>
          </cell>
        </row>
        <row r="77">
          <cell r="C77" t="str">
            <v>E406</v>
          </cell>
          <cell r="D77">
            <v>211</v>
          </cell>
          <cell r="E77">
            <v>270</v>
          </cell>
        </row>
        <row r="78">
          <cell r="C78" t="str">
            <v>E500/1</v>
          </cell>
          <cell r="D78">
            <v>533</v>
          </cell>
          <cell r="E78">
            <v>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workbookViewId="0">
      <selection activeCell="C4" sqref="C4"/>
    </sheetView>
  </sheetViews>
  <sheetFormatPr defaultRowHeight="15" x14ac:dyDescent="0.2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6.28515625" customWidth="1"/>
    <col min="12" max="12" width="0" hidden="1" customWidth="1"/>
    <col min="13" max="13" width="13.28515625" customWidth="1"/>
    <col min="14" max="14" width="1.42578125" style="1" hidden="1" customWidth="1"/>
    <col min="15" max="15" width="2.85546875" customWidth="1"/>
    <col min="17" max="17" width="0" hidden="1" customWidth="1"/>
    <col min="18" max="18" width="3.42578125" customWidth="1"/>
    <col min="19" max="19" width="37.140625" customWidth="1"/>
  </cols>
  <sheetData>
    <row r="1" spans="2:19" ht="15.75" thickBot="1" x14ac:dyDescent="0.3"/>
    <row r="2" spans="2:19" ht="15.75" thickBot="1" x14ac:dyDescent="0.3">
      <c r="B2" s="56">
        <v>43556</v>
      </c>
      <c r="F2" s="2" t="s">
        <v>0</v>
      </c>
      <c r="G2" s="3">
        <v>30</v>
      </c>
    </row>
    <row r="3" spans="2:19" ht="45" x14ac:dyDescent="0.25">
      <c r="S3" s="55" t="s">
        <v>145</v>
      </c>
    </row>
    <row r="4" spans="2:19" s="4" customFormat="1" ht="15" customHeight="1" x14ac:dyDescent="0.25">
      <c r="D4" s="5"/>
      <c r="E4"/>
      <c r="F4" s="6" t="s">
        <v>1</v>
      </c>
      <c r="G4" s="7"/>
      <c r="H4" s="7"/>
      <c r="I4" s="8"/>
      <c r="J4" s="5"/>
      <c r="K4" s="9" t="s">
        <v>2</v>
      </c>
      <c r="L4" s="9"/>
      <c r="M4" s="9" t="s">
        <v>3</v>
      </c>
      <c r="N4" s="9"/>
      <c r="O4" s="5"/>
      <c r="P4" s="9" t="s">
        <v>4</v>
      </c>
      <c r="Q4" s="9"/>
      <c r="S4" s="55"/>
    </row>
    <row r="5" spans="2:19" s="4" customFormat="1" x14ac:dyDescent="0.25">
      <c r="B5" s="10" t="s">
        <v>5</v>
      </c>
      <c r="C5" s="10" t="s">
        <v>6</v>
      </c>
      <c r="D5" s="11" t="s">
        <v>7</v>
      </c>
      <c r="E5"/>
      <c r="F5" s="12" t="s">
        <v>8</v>
      </c>
      <c r="G5" s="13" t="s">
        <v>9</v>
      </c>
      <c r="H5" s="14" t="s">
        <v>10</v>
      </c>
      <c r="I5" s="15" t="s">
        <v>11</v>
      </c>
      <c r="J5" s="5"/>
      <c r="K5" s="16" t="s">
        <v>12</v>
      </c>
      <c r="L5" s="15" t="s">
        <v>13</v>
      </c>
      <c r="M5" s="16" t="s">
        <v>12</v>
      </c>
      <c r="N5" s="17" t="s">
        <v>13</v>
      </c>
      <c r="O5" s="5"/>
      <c r="P5" s="16" t="s">
        <v>12</v>
      </c>
      <c r="Q5" s="15" t="s">
        <v>13</v>
      </c>
      <c r="S5" s="18"/>
    </row>
    <row r="6" spans="2:19" x14ac:dyDescent="0.25">
      <c r="B6" s="18" t="s">
        <v>14</v>
      </c>
      <c r="C6" s="18" t="s">
        <v>15</v>
      </c>
      <c r="D6" s="19" t="s">
        <v>16</v>
      </c>
      <c r="F6" s="20">
        <f>VLOOKUP($B6,'[1]Unify Report'!$A$2:$V$98,19,FALSE)</f>
        <v>6308.35</v>
      </c>
      <c r="G6" s="21">
        <f>VLOOKUP($B6,'[1]Unify Report'!$A$2:$V$98,20,FALSE)</f>
        <v>4034.75</v>
      </c>
      <c r="H6" s="22">
        <f>F6/G6</f>
        <v>1.5635045541855135</v>
      </c>
      <c r="I6" s="23">
        <f>F6-G6</f>
        <v>2273.6000000000004</v>
      </c>
      <c r="J6" s="24"/>
      <c r="K6" s="25">
        <f>VLOOKUP($D6,[1]Beddays_Data!$C$2:$E$103,2,FALSE)</f>
        <v>736</v>
      </c>
      <c r="L6" s="26">
        <f>VLOOKUP($D6,[1]Beddays_Data!$C$2:$E$103,3,FALSE)</f>
        <v>720</v>
      </c>
      <c r="M6" s="20">
        <f t="shared" ref="M6:M51" si="0">$K6/$G$2</f>
        <v>24.533333333333335</v>
      </c>
      <c r="N6" s="26">
        <f t="shared" ref="N6:N51" si="1">$L6/$G$2</f>
        <v>24</v>
      </c>
      <c r="O6" s="24"/>
      <c r="P6" s="27">
        <f t="shared" ref="P6:P52" si="2">$F6/$K6</f>
        <v>8.5711277173913043</v>
      </c>
      <c r="Q6" s="28">
        <f t="shared" ref="Q6:Q52" si="3">$F6/$L6</f>
        <v>8.7615972222222229</v>
      </c>
      <c r="S6" s="18"/>
    </row>
    <row r="7" spans="2:19" x14ac:dyDescent="0.25">
      <c r="B7" s="18" t="s">
        <v>17</v>
      </c>
      <c r="C7" s="18" t="s">
        <v>18</v>
      </c>
      <c r="D7" s="18" t="s">
        <v>19</v>
      </c>
      <c r="F7" s="20">
        <f>VLOOKUP($B7,'[1]Unify Report'!$A$2:$V$98,19,FALSE)</f>
        <v>8569.3333333333321</v>
      </c>
      <c r="G7" s="21">
        <f>VLOOKUP($B7,'[1]Unify Report'!$A$2:$V$98,20,FALSE)</f>
        <v>8301.25</v>
      </c>
      <c r="H7" s="22">
        <f t="shared" ref="H7:H52" si="4">F7/G7</f>
        <v>1.0322943331827534</v>
      </c>
      <c r="I7" s="23">
        <f t="shared" ref="I7:I52" si="5">F7-G7</f>
        <v>268.08333333333212</v>
      </c>
      <c r="J7" s="24"/>
      <c r="K7" s="25">
        <f>VLOOKUP($D7,[1]Beddays_Data!$C$2:$E$103,2,FALSE)</f>
        <v>889</v>
      </c>
      <c r="L7" s="26">
        <f>VLOOKUP($D7,[1]Beddays_Data!$C$2:$E$103,3,FALSE)</f>
        <v>990</v>
      </c>
      <c r="M7" s="20">
        <f t="shared" si="0"/>
        <v>29.633333333333333</v>
      </c>
      <c r="N7" s="26">
        <f t="shared" si="1"/>
        <v>33</v>
      </c>
      <c r="O7" s="24"/>
      <c r="P7" s="27">
        <f t="shared" si="2"/>
        <v>9.6392950881139843</v>
      </c>
      <c r="Q7" s="28">
        <f t="shared" si="3"/>
        <v>8.6558922558922546</v>
      </c>
      <c r="S7" s="18"/>
    </row>
    <row r="8" spans="2:19" x14ac:dyDescent="0.25">
      <c r="B8" s="18" t="s">
        <v>20</v>
      </c>
      <c r="C8" s="18" t="s">
        <v>21</v>
      </c>
      <c r="D8" s="18" t="s">
        <v>22</v>
      </c>
      <c r="F8" s="20">
        <f>VLOOKUP($B8,'[1]Unify Report'!$A$2:$V$98,19,FALSE)</f>
        <v>7467.833333333333</v>
      </c>
      <c r="G8" s="21">
        <f>VLOOKUP($B8,'[1]Unify Report'!$A$2:$V$98,20,FALSE)</f>
        <v>6912.25</v>
      </c>
      <c r="H8" s="22">
        <f t="shared" si="4"/>
        <v>1.0803766260383136</v>
      </c>
      <c r="I8" s="23">
        <f t="shared" si="5"/>
        <v>555.58333333333303</v>
      </c>
      <c r="J8" s="24"/>
      <c r="K8" s="25">
        <f>VLOOKUP($D8,[1]Beddays_Data!$C$2:$E$103,2,FALSE)</f>
        <v>858</v>
      </c>
      <c r="L8" s="26">
        <f>VLOOKUP($D8,[1]Beddays_Data!$C$2:$E$103,3,FALSE)</f>
        <v>900</v>
      </c>
      <c r="M8" s="20">
        <f t="shared" si="0"/>
        <v>28.6</v>
      </c>
      <c r="N8" s="26">
        <f t="shared" si="1"/>
        <v>30</v>
      </c>
      <c r="O8" s="24"/>
      <c r="P8" s="27">
        <f t="shared" si="2"/>
        <v>8.7037684537684541</v>
      </c>
      <c r="Q8" s="28">
        <f t="shared" si="3"/>
        <v>8.2975925925925917</v>
      </c>
      <c r="S8" s="18"/>
    </row>
    <row r="9" spans="2:19" x14ac:dyDescent="0.25">
      <c r="B9" s="18" t="s">
        <v>23</v>
      </c>
      <c r="C9" s="18" t="s">
        <v>24</v>
      </c>
      <c r="D9" s="18" t="s">
        <v>25</v>
      </c>
      <c r="F9" s="20">
        <f>VLOOKUP($B9,'[1]Unify Report'!$A$2:$V$98,19,FALSE)</f>
        <v>5254.75</v>
      </c>
      <c r="G9" s="21">
        <f>VLOOKUP($B9,'[1]Unify Report'!$A$2:$V$98,20,FALSE)</f>
        <v>5175.5</v>
      </c>
      <c r="H9" s="22">
        <f t="shared" si="4"/>
        <v>1.0153125301903199</v>
      </c>
      <c r="I9" s="23">
        <f t="shared" si="5"/>
        <v>79.25</v>
      </c>
      <c r="J9" s="24"/>
      <c r="K9" s="25">
        <f>VLOOKUP($D9,[1]Beddays_Data!$C$2:$E$103,2,FALSE)</f>
        <v>670</v>
      </c>
      <c r="L9" s="26">
        <f>VLOOKUP($D9,[1]Beddays_Data!$C$2:$E$103,3,FALSE)</f>
        <v>750</v>
      </c>
      <c r="M9" s="20">
        <f t="shared" si="0"/>
        <v>22.333333333333332</v>
      </c>
      <c r="N9" s="26">
        <f t="shared" si="1"/>
        <v>25</v>
      </c>
      <c r="O9" s="24"/>
      <c r="P9" s="27">
        <f t="shared" si="2"/>
        <v>7.8429104477611942</v>
      </c>
      <c r="Q9" s="28">
        <f t="shared" si="3"/>
        <v>7.0063333333333331</v>
      </c>
      <c r="S9" s="18"/>
    </row>
    <row r="10" spans="2:19" x14ac:dyDescent="0.25">
      <c r="B10" s="18" t="s">
        <v>26</v>
      </c>
      <c r="C10" s="18" t="s">
        <v>27</v>
      </c>
      <c r="D10" s="18" t="s">
        <v>28</v>
      </c>
      <c r="F10" s="20">
        <f>VLOOKUP($B10,'[1]Unify Report'!$A$2:$V$98,19,FALSE)</f>
        <v>3660.25</v>
      </c>
      <c r="G10" s="21">
        <f>VLOOKUP($B10,'[1]Unify Report'!$A$2:$V$98,20,FALSE)</f>
        <v>3115.5</v>
      </c>
      <c r="H10" s="22">
        <f t="shared" si="4"/>
        <v>1.1748515487080726</v>
      </c>
      <c r="I10" s="23">
        <f t="shared" si="5"/>
        <v>544.75</v>
      </c>
      <c r="J10" s="24"/>
      <c r="K10" s="25">
        <f>VLOOKUP($D10,[1]Beddays_Data!$C$2:$E$103,2,FALSE)</f>
        <v>490</v>
      </c>
      <c r="L10" s="26">
        <f>VLOOKUP($D10,[1]Beddays_Data!$C$2:$E$103,3,FALSE)</f>
        <v>510</v>
      </c>
      <c r="M10" s="20">
        <f t="shared" si="0"/>
        <v>16.333333333333332</v>
      </c>
      <c r="N10" s="26">
        <f t="shared" si="1"/>
        <v>17</v>
      </c>
      <c r="O10" s="24"/>
      <c r="P10" s="27">
        <f t="shared" si="2"/>
        <v>7.4698979591836734</v>
      </c>
      <c r="Q10" s="28">
        <f t="shared" si="3"/>
        <v>7.1769607843137253</v>
      </c>
      <c r="S10" s="18"/>
    </row>
    <row r="11" spans="2:19" x14ac:dyDescent="0.25">
      <c r="B11" s="18" t="s">
        <v>29</v>
      </c>
      <c r="C11" s="18" t="s">
        <v>30</v>
      </c>
      <c r="D11" s="18" t="s">
        <v>31</v>
      </c>
      <c r="F11" s="20">
        <f>VLOOKUP($B11,'[1]Unify Report'!$A$2:$V$98,19,FALSE)</f>
        <v>4867.75</v>
      </c>
      <c r="G11" s="21">
        <f>VLOOKUP($B11,'[1]Unify Report'!$A$2:$V$98,20,FALSE)</f>
        <v>4636.5</v>
      </c>
      <c r="H11" s="22">
        <f t="shared" si="4"/>
        <v>1.0498759840396852</v>
      </c>
      <c r="I11" s="23">
        <f t="shared" si="5"/>
        <v>231.25</v>
      </c>
      <c r="J11" s="24"/>
      <c r="K11" s="25">
        <f>VLOOKUP($D11,[1]Beddays_Data!$C$2:$E$103,2,FALSE)</f>
        <v>723</v>
      </c>
      <c r="L11" s="26">
        <f>VLOOKUP($D11,[1]Beddays_Data!$C$2:$E$103,3,FALSE)</f>
        <v>750</v>
      </c>
      <c r="M11" s="20">
        <f t="shared" si="0"/>
        <v>24.1</v>
      </c>
      <c r="N11" s="26">
        <f t="shared" si="1"/>
        <v>25</v>
      </c>
      <c r="O11" s="24"/>
      <c r="P11" s="27">
        <f t="shared" si="2"/>
        <v>6.7327109266943292</v>
      </c>
      <c r="Q11" s="28">
        <f t="shared" si="3"/>
        <v>6.4903333333333331</v>
      </c>
      <c r="S11" s="18"/>
    </row>
    <row r="12" spans="2:19" x14ac:dyDescent="0.25">
      <c r="B12" s="18" t="s">
        <v>32</v>
      </c>
      <c r="C12" s="18" t="s">
        <v>33</v>
      </c>
      <c r="D12" s="18" t="s">
        <v>34</v>
      </c>
      <c r="F12" s="20">
        <f>VLOOKUP($B12,'[1]Unify Report'!$A$2:$V$98,19,FALSE)</f>
        <v>3629.25</v>
      </c>
      <c r="G12" s="21">
        <f>VLOOKUP($B12,'[1]Unify Report'!$A$2:$V$98,20,FALSE)</f>
        <v>3301</v>
      </c>
      <c r="H12" s="22">
        <f t="shared" si="4"/>
        <v>1.099439563768555</v>
      </c>
      <c r="I12" s="23">
        <f t="shared" si="5"/>
        <v>328.25</v>
      </c>
      <c r="J12" s="24"/>
      <c r="K12" s="25">
        <f>VLOOKUP($D12,[1]Beddays_Data!$C$2:$E$103,2,FALSE)</f>
        <v>577</v>
      </c>
      <c r="L12" s="26">
        <f>VLOOKUP($D12,[1]Beddays_Data!$C$2:$E$103,3,FALSE)</f>
        <v>600</v>
      </c>
      <c r="M12" s="20">
        <f t="shared" si="0"/>
        <v>19.233333333333334</v>
      </c>
      <c r="N12" s="26">
        <f t="shared" si="1"/>
        <v>20</v>
      </c>
      <c r="O12" s="24"/>
      <c r="P12" s="27">
        <f t="shared" si="2"/>
        <v>6.2898613518197575</v>
      </c>
      <c r="Q12" s="28">
        <f t="shared" si="3"/>
        <v>6.0487500000000001</v>
      </c>
      <c r="S12" s="18"/>
    </row>
    <row r="13" spans="2:19" x14ac:dyDescent="0.25">
      <c r="B13" s="18" t="s">
        <v>35</v>
      </c>
      <c r="C13" s="18" t="s">
        <v>36</v>
      </c>
      <c r="D13" s="18" t="s">
        <v>37</v>
      </c>
      <c r="F13" s="20">
        <f>VLOOKUP($B13,'[1]Unify Report'!$A$2:$V$98,19,FALSE)</f>
        <v>4084.3333333333335</v>
      </c>
      <c r="G13" s="21">
        <f>VLOOKUP($B13,'[1]Unify Report'!$A$2:$V$98,20,FALSE)</f>
        <v>4144.0833333333339</v>
      </c>
      <c r="H13" s="22">
        <f t="shared" si="4"/>
        <v>0.98558185364676532</v>
      </c>
      <c r="I13" s="23">
        <f t="shared" si="5"/>
        <v>-59.750000000000455</v>
      </c>
      <c r="J13" s="24"/>
      <c r="K13" s="25">
        <f>VLOOKUP($D13,[1]Beddays_Data!$C$2:$E$103,2,FALSE)</f>
        <v>398</v>
      </c>
      <c r="L13" s="26">
        <f>VLOOKUP($D13,[1]Beddays_Data!$C$2:$E$103,3,FALSE)</f>
        <v>420</v>
      </c>
      <c r="M13" s="20">
        <f t="shared" si="0"/>
        <v>13.266666666666667</v>
      </c>
      <c r="N13" s="26">
        <f t="shared" si="1"/>
        <v>14</v>
      </c>
      <c r="O13" s="24"/>
      <c r="P13" s="27">
        <f t="shared" si="2"/>
        <v>10.262144053601341</v>
      </c>
      <c r="Q13" s="28">
        <f t="shared" si="3"/>
        <v>9.7246031746031747</v>
      </c>
      <c r="S13" s="18"/>
    </row>
    <row r="14" spans="2:19" x14ac:dyDescent="0.25">
      <c r="B14" s="18" t="s">
        <v>38</v>
      </c>
      <c r="C14" s="18" t="s">
        <v>39</v>
      </c>
      <c r="D14" s="18" t="s">
        <v>40</v>
      </c>
      <c r="F14" s="20">
        <f>VLOOKUP($B14,'[1]Unify Report'!$A$2:$V$98,19,FALSE)</f>
        <v>4721.75</v>
      </c>
      <c r="G14" s="21">
        <f>VLOOKUP($B14,'[1]Unify Report'!$A$2:$V$98,20,FALSE)</f>
        <v>3454.25</v>
      </c>
      <c r="H14" s="22">
        <f t="shared" si="4"/>
        <v>1.3669392777013825</v>
      </c>
      <c r="I14" s="23">
        <f t="shared" si="5"/>
        <v>1267.5</v>
      </c>
      <c r="J14" s="24"/>
      <c r="K14" s="25">
        <f>VLOOKUP($D14,[1]Beddays_Data!$C$2:$E$103,2,FALSE)</f>
        <v>597</v>
      </c>
      <c r="L14" s="26">
        <f>VLOOKUP($D14,[1]Beddays_Data!$C$2:$E$103,3,FALSE)</f>
        <v>600</v>
      </c>
      <c r="M14" s="20">
        <f t="shared" si="0"/>
        <v>19.899999999999999</v>
      </c>
      <c r="N14" s="26">
        <f t="shared" si="1"/>
        <v>20</v>
      </c>
      <c r="O14" s="24"/>
      <c r="P14" s="27">
        <f t="shared" si="2"/>
        <v>7.909128978224456</v>
      </c>
      <c r="Q14" s="28">
        <f t="shared" si="3"/>
        <v>7.8695833333333329</v>
      </c>
      <c r="S14" s="18"/>
    </row>
    <row r="15" spans="2:19" x14ac:dyDescent="0.25">
      <c r="B15" s="18" t="s">
        <v>41</v>
      </c>
      <c r="C15" s="18" t="s">
        <v>42</v>
      </c>
      <c r="D15" s="18" t="s">
        <v>43</v>
      </c>
      <c r="F15" s="20">
        <f>VLOOKUP($B15,'[1]Unify Report'!$A$2:$V$98,19,FALSE)</f>
        <v>4251</v>
      </c>
      <c r="G15" s="21">
        <f>VLOOKUP($B15,'[1]Unify Report'!$A$2:$V$98,20,FALSE)</f>
        <v>3485.5</v>
      </c>
      <c r="H15" s="22">
        <f t="shared" si="4"/>
        <v>1.2196241572227802</v>
      </c>
      <c r="I15" s="23">
        <f t="shared" si="5"/>
        <v>765.5</v>
      </c>
      <c r="J15" s="24"/>
      <c r="K15" s="25">
        <f>VLOOKUP($D15,[1]Beddays_Data!$C$2:$E$103,2,FALSE)</f>
        <v>537</v>
      </c>
      <c r="L15" s="26">
        <f>VLOOKUP($D15,[1]Beddays_Data!$C$2:$E$103,3,FALSE)</f>
        <v>540</v>
      </c>
      <c r="M15" s="20">
        <f t="shared" si="0"/>
        <v>17.899999999999999</v>
      </c>
      <c r="N15" s="26">
        <f t="shared" si="1"/>
        <v>18</v>
      </c>
      <c r="O15" s="24"/>
      <c r="P15" s="27">
        <f t="shared" si="2"/>
        <v>7.9162011173184359</v>
      </c>
      <c r="Q15" s="28">
        <f t="shared" si="3"/>
        <v>7.8722222222222218</v>
      </c>
      <c r="S15" s="18"/>
    </row>
    <row r="16" spans="2:19" x14ac:dyDescent="0.25">
      <c r="B16" s="18" t="s">
        <v>44</v>
      </c>
      <c r="C16" s="18" t="s">
        <v>45</v>
      </c>
      <c r="D16" s="18" t="s">
        <v>46</v>
      </c>
      <c r="F16" s="20">
        <f>VLOOKUP($B16,'[1]Unify Report'!$A$2:$V$98,19,FALSE)</f>
        <v>4564.75</v>
      </c>
      <c r="G16" s="21">
        <f>VLOOKUP($B16,'[1]Unify Report'!$A$2:$V$98,20,FALSE)</f>
        <v>4057.75</v>
      </c>
      <c r="H16" s="22">
        <f t="shared" si="4"/>
        <v>1.1249460908138746</v>
      </c>
      <c r="I16" s="23">
        <f t="shared" si="5"/>
        <v>507</v>
      </c>
      <c r="J16" s="24"/>
      <c r="K16" s="25">
        <f>VLOOKUP($D16,[1]Beddays_Data!$C$2:$E$103,2,FALSE)</f>
        <v>720</v>
      </c>
      <c r="L16" s="26">
        <f>VLOOKUP($D16,[1]Beddays_Data!$C$2:$E$103,3,FALSE)</f>
        <v>720</v>
      </c>
      <c r="M16" s="20">
        <f t="shared" si="0"/>
        <v>24</v>
      </c>
      <c r="N16" s="26">
        <f t="shared" si="1"/>
        <v>24</v>
      </c>
      <c r="O16" s="24"/>
      <c r="P16" s="27">
        <f t="shared" si="2"/>
        <v>6.3399305555555552</v>
      </c>
      <c r="Q16" s="28">
        <f t="shared" si="3"/>
        <v>6.3399305555555552</v>
      </c>
      <c r="S16" s="18"/>
    </row>
    <row r="17" spans="2:19" x14ac:dyDescent="0.25">
      <c r="B17" s="18" t="s">
        <v>47</v>
      </c>
      <c r="C17" s="18" t="s">
        <v>48</v>
      </c>
      <c r="D17" s="30" t="s">
        <v>49</v>
      </c>
      <c r="F17" s="20">
        <f>VLOOKUP($B17,'[1]Unify Report'!$A$2:$V$98,19,FALSE)</f>
        <v>5211.75</v>
      </c>
      <c r="G17" s="21">
        <f>VLOOKUP($B17,'[1]Unify Report'!$A$2:$V$98,20,FALSE)</f>
        <v>4943.25</v>
      </c>
      <c r="H17" s="22">
        <f t="shared" si="4"/>
        <v>1.0543164921863146</v>
      </c>
      <c r="I17" s="23">
        <f t="shared" si="5"/>
        <v>268.5</v>
      </c>
      <c r="J17" s="24"/>
      <c r="K17" s="25">
        <f>VLOOKUP($D17,[1]Beddays_Data!$C$2:$E$103,2,FALSE)</f>
        <v>891</v>
      </c>
      <c r="L17" s="26">
        <f>VLOOKUP($D17,[1]Beddays_Data!$C$2:$E$103,3,FALSE)</f>
        <v>900</v>
      </c>
      <c r="M17" s="20">
        <f t="shared" si="0"/>
        <v>29.7</v>
      </c>
      <c r="N17" s="26">
        <f t="shared" si="1"/>
        <v>30</v>
      </c>
      <c r="O17" s="24"/>
      <c r="P17" s="27">
        <f t="shared" si="2"/>
        <v>5.8493265993265995</v>
      </c>
      <c r="Q17" s="28">
        <f t="shared" si="3"/>
        <v>5.7908333333333335</v>
      </c>
      <c r="S17" s="18"/>
    </row>
    <row r="18" spans="2:19" x14ac:dyDescent="0.25">
      <c r="B18" s="18" t="s">
        <v>50</v>
      </c>
      <c r="C18" s="18" t="s">
        <v>51</v>
      </c>
      <c r="D18" s="30" t="s">
        <v>52</v>
      </c>
      <c r="F18" s="20">
        <f>VLOOKUP($B18,'[1]Unify Report'!$A$2:$V$98,19,FALSE)</f>
        <v>4950.25</v>
      </c>
      <c r="G18" s="21">
        <f>VLOOKUP($B18,'[1]Unify Report'!$A$2:$V$98,20,FALSE)</f>
        <v>4740.75</v>
      </c>
      <c r="H18" s="22">
        <f t="shared" si="4"/>
        <v>1.0441913199388282</v>
      </c>
      <c r="I18" s="23">
        <f t="shared" si="5"/>
        <v>209.5</v>
      </c>
      <c r="J18" s="24"/>
      <c r="K18" s="25">
        <f>VLOOKUP($D18,[1]Beddays_Data!$C$2:$E$103,2,FALSE)</f>
        <v>883</v>
      </c>
      <c r="L18" s="26">
        <f>VLOOKUP($D18,[1]Beddays_Data!$C$2:$E$103,3,FALSE)</f>
        <v>900</v>
      </c>
      <c r="M18" s="20">
        <f t="shared" si="0"/>
        <v>29.433333333333334</v>
      </c>
      <c r="N18" s="26">
        <f t="shared" si="1"/>
        <v>30</v>
      </c>
      <c r="O18" s="24"/>
      <c r="P18" s="27">
        <f t="shared" si="2"/>
        <v>5.6061721404303508</v>
      </c>
      <c r="Q18" s="28">
        <f t="shared" si="3"/>
        <v>5.5002777777777778</v>
      </c>
      <c r="S18" s="18"/>
    </row>
    <row r="19" spans="2:19" s="4" customFormat="1" x14ac:dyDescent="0.25">
      <c r="B19" s="31" t="s">
        <v>53</v>
      </c>
      <c r="C19" s="32"/>
      <c r="D19" s="33"/>
      <c r="F19" s="34">
        <f>SUM(F6:F18)</f>
        <v>67541.350000000006</v>
      </c>
      <c r="G19" s="35">
        <f>SUM(G6:G18)</f>
        <v>60302.333333333336</v>
      </c>
      <c r="H19" s="36">
        <f t="shared" si="4"/>
        <v>1.1200453824340684</v>
      </c>
      <c r="I19" s="37">
        <f t="shared" si="5"/>
        <v>7239.0166666666701</v>
      </c>
      <c r="J19" s="5"/>
      <c r="K19" s="38">
        <f>SUM(K6:K18)</f>
        <v>8969</v>
      </c>
      <c r="L19" s="35">
        <f>SUM(L6:L18)</f>
        <v>9300</v>
      </c>
      <c r="M19" s="34">
        <f t="shared" si="0"/>
        <v>298.96666666666664</v>
      </c>
      <c r="N19" s="39">
        <f t="shared" si="1"/>
        <v>310</v>
      </c>
      <c r="O19" s="5"/>
      <c r="P19" s="40">
        <f t="shared" si="2"/>
        <v>7.5305329468168143</v>
      </c>
      <c r="Q19" s="41">
        <f t="shared" si="3"/>
        <v>7.2625107526881729</v>
      </c>
      <c r="S19" s="18"/>
    </row>
    <row r="20" spans="2:19" x14ac:dyDescent="0.25">
      <c r="B20" s="18" t="s">
        <v>54</v>
      </c>
      <c r="C20" s="18" t="s">
        <v>55</v>
      </c>
      <c r="D20" s="18" t="s">
        <v>56</v>
      </c>
      <c r="F20" s="20">
        <f>VLOOKUP($B20,'[1]Unify Report'!$A$2:$V$98,19,FALSE)</f>
        <v>3541</v>
      </c>
      <c r="G20" s="21">
        <f>VLOOKUP($B20,'[1]Unify Report'!$A$2:$V$98,20,FALSE)</f>
        <v>3809.75</v>
      </c>
      <c r="H20" s="22">
        <f t="shared" si="4"/>
        <v>0.92945731347201255</v>
      </c>
      <c r="I20" s="23">
        <f t="shared" si="5"/>
        <v>-268.75</v>
      </c>
      <c r="J20" s="24"/>
      <c r="K20" s="25">
        <f>VLOOKUP($D20,[1]Beddays_Data!$C$2:$E$103,2,FALSE)</f>
        <v>279</v>
      </c>
      <c r="L20" s="26">
        <f>VLOOKUP($D20,[1]Beddays_Data!$C$2:$E$103,3,FALSE)</f>
        <v>330</v>
      </c>
      <c r="M20" s="20">
        <f t="shared" si="0"/>
        <v>9.3000000000000007</v>
      </c>
      <c r="N20" s="26">
        <f t="shared" si="1"/>
        <v>11</v>
      </c>
      <c r="O20" s="24"/>
      <c r="P20" s="27">
        <f t="shared" si="2"/>
        <v>12.691756272401435</v>
      </c>
      <c r="Q20" s="28">
        <f t="shared" si="3"/>
        <v>10.73030303030303</v>
      </c>
      <c r="S20" s="18"/>
    </row>
    <row r="21" spans="2:19" x14ac:dyDescent="0.25">
      <c r="B21" s="18" t="s">
        <v>57</v>
      </c>
      <c r="C21" s="18" t="s">
        <v>58</v>
      </c>
      <c r="D21" s="18" t="s">
        <v>59</v>
      </c>
      <c r="F21" s="20">
        <f>VLOOKUP($B21,'[1]Unify Report'!$A$2:$V$98,19,FALSE)</f>
        <v>12532.7</v>
      </c>
      <c r="G21" s="21">
        <f>VLOOKUP($B21,'[1]Unify Report'!$A$2:$V$98,20,FALSE)</f>
        <v>13302.616666666667</v>
      </c>
      <c r="H21" s="22">
        <f t="shared" si="4"/>
        <v>0.94212291566696782</v>
      </c>
      <c r="I21" s="23">
        <f t="shared" si="5"/>
        <v>-769.91666666666606</v>
      </c>
      <c r="J21" s="24"/>
      <c r="K21" s="25">
        <f>VLOOKUP($D21,[1]Beddays_Data!$C$2:$E$103,2,FALSE)</f>
        <v>689</v>
      </c>
      <c r="L21" s="26">
        <f>VLOOKUP($D21,[1]Beddays_Data!$C$2:$E$103,3,FALSE)</f>
        <v>720</v>
      </c>
      <c r="M21" s="20">
        <f t="shared" si="0"/>
        <v>22.966666666666665</v>
      </c>
      <c r="N21" s="26">
        <f t="shared" si="1"/>
        <v>24</v>
      </c>
      <c r="O21" s="24"/>
      <c r="P21" s="27">
        <f t="shared" si="2"/>
        <v>18.18969521044993</v>
      </c>
      <c r="Q21" s="28">
        <f t="shared" si="3"/>
        <v>17.406527777777779</v>
      </c>
      <c r="S21" s="18"/>
    </row>
    <row r="22" spans="2:19" x14ac:dyDescent="0.25">
      <c r="B22" s="18" t="s">
        <v>60</v>
      </c>
      <c r="C22" s="18" t="s">
        <v>61</v>
      </c>
      <c r="D22" s="18" t="s">
        <v>62</v>
      </c>
      <c r="F22" s="20">
        <f>VLOOKUP($B22,'[1]Unify Report'!$A$2:$V$98,19,FALSE)</f>
        <v>4120</v>
      </c>
      <c r="G22" s="21">
        <f>VLOOKUP($B22,'[1]Unify Report'!$A$2:$V$98,20,FALSE)</f>
        <v>3784.5</v>
      </c>
      <c r="H22" s="22">
        <f t="shared" si="4"/>
        <v>1.0886510767604702</v>
      </c>
      <c r="I22" s="23">
        <f t="shared" si="5"/>
        <v>335.5</v>
      </c>
      <c r="J22" s="24"/>
      <c r="K22" s="25">
        <f>VLOOKUP($D22,[1]Beddays_Data!$C$2:$E$103,2,FALSE)</f>
        <v>699</v>
      </c>
      <c r="L22" s="26">
        <f>VLOOKUP($D22,[1]Beddays_Data!$C$2:$E$103,3,FALSE)</f>
        <v>720</v>
      </c>
      <c r="M22" s="20">
        <f t="shared" si="0"/>
        <v>23.3</v>
      </c>
      <c r="N22" s="26">
        <f t="shared" si="1"/>
        <v>24</v>
      </c>
      <c r="O22" s="24"/>
      <c r="P22" s="27">
        <f t="shared" si="2"/>
        <v>5.8941344778254647</v>
      </c>
      <c r="Q22" s="28">
        <f t="shared" si="3"/>
        <v>5.7222222222222223</v>
      </c>
      <c r="S22" s="18"/>
    </row>
    <row r="23" spans="2:19" x14ac:dyDescent="0.25">
      <c r="B23" s="18" t="s">
        <v>63</v>
      </c>
      <c r="C23" s="18" t="s">
        <v>64</v>
      </c>
      <c r="D23" s="18" t="s">
        <v>65</v>
      </c>
      <c r="F23" s="20">
        <f>VLOOKUP($B23,'[1]Unify Report'!$A$2:$V$98,19,FALSE)</f>
        <v>4321.083333333333</v>
      </c>
      <c r="G23" s="21">
        <f>VLOOKUP($B23,'[1]Unify Report'!$A$2:$V$98,20,FALSE)</f>
        <v>3924.833333333333</v>
      </c>
      <c r="H23" s="22">
        <f t="shared" si="4"/>
        <v>1.1009597010488767</v>
      </c>
      <c r="I23" s="23">
        <f t="shared" si="5"/>
        <v>396.25</v>
      </c>
      <c r="J23" s="24"/>
      <c r="K23" s="25">
        <f>VLOOKUP($D23,[1]Beddays_Data!$C$2:$E$103,2,FALSE)</f>
        <v>690</v>
      </c>
      <c r="L23" s="26">
        <f>VLOOKUP($D23,[1]Beddays_Data!$C$2:$E$103,3,FALSE)</f>
        <v>690</v>
      </c>
      <c r="M23" s="20">
        <f t="shared" si="0"/>
        <v>23</v>
      </c>
      <c r="N23" s="26">
        <f t="shared" si="1"/>
        <v>23</v>
      </c>
      <c r="O23" s="24"/>
      <c r="P23" s="27">
        <f t="shared" si="2"/>
        <v>6.2624396135265696</v>
      </c>
      <c r="Q23" s="28">
        <f t="shared" si="3"/>
        <v>6.2624396135265696</v>
      </c>
      <c r="S23" s="18"/>
    </row>
    <row r="24" spans="2:19" x14ac:dyDescent="0.25">
      <c r="B24" s="18" t="s">
        <v>66</v>
      </c>
      <c r="C24" s="18" t="s">
        <v>67</v>
      </c>
      <c r="D24" s="18" t="s">
        <v>68</v>
      </c>
      <c r="F24" s="20">
        <f>VLOOKUP($B24,'[1]Unify Report'!$A$2:$V$98,19,FALSE)</f>
        <v>4097.4833333333336</v>
      </c>
      <c r="G24" s="21">
        <f>VLOOKUP($B24,'[1]Unify Report'!$A$2:$V$98,20,FALSE)</f>
        <v>3750.9833333333336</v>
      </c>
      <c r="H24" s="22">
        <f t="shared" si="4"/>
        <v>1.0923757770184708</v>
      </c>
      <c r="I24" s="23">
        <f t="shared" si="5"/>
        <v>346.5</v>
      </c>
      <c r="J24" s="24"/>
      <c r="K24" s="25">
        <f>VLOOKUP($D24,[1]Beddays_Data!$C$2:$E$103,2,FALSE)</f>
        <v>705</v>
      </c>
      <c r="L24" s="26">
        <f>VLOOKUP($D24,[1]Beddays_Data!$C$2:$E$103,3,FALSE)</f>
        <v>720</v>
      </c>
      <c r="M24" s="20">
        <f t="shared" si="0"/>
        <v>23.5</v>
      </c>
      <c r="N24" s="26">
        <f t="shared" si="1"/>
        <v>24</v>
      </c>
      <c r="O24" s="24"/>
      <c r="P24" s="27">
        <f t="shared" si="2"/>
        <v>5.8120330969267142</v>
      </c>
      <c r="Q24" s="28">
        <f t="shared" si="3"/>
        <v>5.6909490740740747</v>
      </c>
      <c r="S24" s="18"/>
    </row>
    <row r="25" spans="2:19" x14ac:dyDescent="0.25">
      <c r="B25" s="18" t="s">
        <v>69</v>
      </c>
      <c r="C25" s="18" t="s">
        <v>70</v>
      </c>
      <c r="D25" s="18" t="s">
        <v>71</v>
      </c>
      <c r="F25" s="20">
        <f>VLOOKUP($B25,'[1]Unify Report'!$A$2:$V$98,19,FALSE)</f>
        <v>6166.583333333333</v>
      </c>
      <c r="G25" s="21">
        <f>VLOOKUP($B25,'[1]Unify Report'!$A$2:$V$98,20,FALSE)</f>
        <v>6276.1666666666606</v>
      </c>
      <c r="H25" s="22">
        <f t="shared" si="4"/>
        <v>0.98253976684281896</v>
      </c>
      <c r="I25" s="23">
        <f t="shared" si="5"/>
        <v>-109.58333333332757</v>
      </c>
      <c r="J25" s="24"/>
      <c r="K25" s="25">
        <f>VLOOKUP($D25,[1]Beddays_Data!$C$2:$E$103,2,FALSE)</f>
        <v>838</v>
      </c>
      <c r="L25" s="26">
        <f>VLOOKUP($D25,[1]Beddays_Data!$C$2:$E$103,3,FALSE)</f>
        <v>960</v>
      </c>
      <c r="M25" s="20">
        <f t="shared" si="0"/>
        <v>27.933333333333334</v>
      </c>
      <c r="N25" s="26">
        <f t="shared" si="1"/>
        <v>32</v>
      </c>
      <c r="O25" s="24"/>
      <c r="P25" s="27">
        <f t="shared" si="2"/>
        <v>7.358691328560063</v>
      </c>
      <c r="Q25" s="28">
        <f t="shared" si="3"/>
        <v>6.4235243055555555</v>
      </c>
      <c r="S25" s="18"/>
    </row>
    <row r="26" spans="2:19" x14ac:dyDescent="0.25">
      <c r="B26" s="18" t="s">
        <v>72</v>
      </c>
      <c r="C26" s="18" t="s">
        <v>73</v>
      </c>
      <c r="D26" s="18" t="s">
        <v>74</v>
      </c>
      <c r="F26" s="20">
        <f>VLOOKUP($B26,'[1]Unify Report'!$A$2:$V$98,19,FALSE)</f>
        <v>5647.6666666666661</v>
      </c>
      <c r="G26" s="21">
        <f>VLOOKUP($B26,'[1]Unify Report'!$A$2:$V$98,20,FALSE)</f>
        <v>5554.5833333333285</v>
      </c>
      <c r="H26" s="22">
        <f t="shared" si="4"/>
        <v>1.0167579326382126</v>
      </c>
      <c r="I26" s="23">
        <f t="shared" si="5"/>
        <v>93.083333333337578</v>
      </c>
      <c r="J26" s="24"/>
      <c r="K26" s="25">
        <f>VLOOKUP($D26,[1]Beddays_Data!$C$2:$E$103,2,FALSE)</f>
        <v>697</v>
      </c>
      <c r="L26" s="26">
        <f>VLOOKUP($D26,[1]Beddays_Data!$C$2:$E$103,3,FALSE)</f>
        <v>720</v>
      </c>
      <c r="M26" s="20">
        <f t="shared" si="0"/>
        <v>23.233333333333334</v>
      </c>
      <c r="N26" s="26">
        <f t="shared" si="1"/>
        <v>24</v>
      </c>
      <c r="O26" s="24"/>
      <c r="P26" s="27">
        <f t="shared" si="2"/>
        <v>8.1028216164514575</v>
      </c>
      <c r="Q26" s="28">
        <f t="shared" si="3"/>
        <v>7.8439814814814808</v>
      </c>
      <c r="S26" s="18"/>
    </row>
    <row r="27" spans="2:19" s="4" customFormat="1" x14ac:dyDescent="0.25">
      <c r="B27" s="31" t="s">
        <v>75</v>
      </c>
      <c r="C27" s="32"/>
      <c r="D27" s="33"/>
      <c r="F27" s="34">
        <f>SUM(F20:F26)</f>
        <v>40426.516666666663</v>
      </c>
      <c r="G27" s="35">
        <f>SUM(G20:G26)</f>
        <v>40403.43333333332</v>
      </c>
      <c r="H27" s="36">
        <f t="shared" si="4"/>
        <v>1.0005713210840996</v>
      </c>
      <c r="I27" s="37">
        <f t="shared" si="5"/>
        <v>23.083333333343035</v>
      </c>
      <c r="J27" s="5"/>
      <c r="K27" s="38">
        <f>SUM(K20:K26)</f>
        <v>4597</v>
      </c>
      <c r="L27" s="39">
        <f>SUM(L20:L26)</f>
        <v>4860</v>
      </c>
      <c r="M27" s="34">
        <f t="shared" si="0"/>
        <v>153.23333333333332</v>
      </c>
      <c r="N27" s="39">
        <f t="shared" si="1"/>
        <v>162</v>
      </c>
      <c r="O27" s="5"/>
      <c r="P27" s="40">
        <f t="shared" si="2"/>
        <v>8.7941084765426716</v>
      </c>
      <c r="Q27" s="41">
        <f t="shared" si="3"/>
        <v>8.3182133058984906</v>
      </c>
      <c r="S27" s="18"/>
    </row>
    <row r="28" spans="2:19" x14ac:dyDescent="0.25">
      <c r="B28" s="18" t="s">
        <v>76</v>
      </c>
      <c r="C28" s="18" t="s">
        <v>77</v>
      </c>
      <c r="D28" s="30" t="s">
        <v>78</v>
      </c>
      <c r="F28" s="20">
        <f>VLOOKUP($B28,'[1]Unify Report'!$A$2:$V$98,19,FALSE)</f>
        <v>2989.5</v>
      </c>
      <c r="G28" s="21">
        <f>VLOOKUP($B28,'[1]Unify Report'!$A$2:$V$98,20,FALSE)</f>
        <v>3466</v>
      </c>
      <c r="H28" s="22">
        <f t="shared" si="4"/>
        <v>0.86252163877668786</v>
      </c>
      <c r="I28" s="23">
        <f t="shared" si="5"/>
        <v>-476.5</v>
      </c>
      <c r="J28" s="24"/>
      <c r="K28" s="25">
        <f>VLOOKUP($D28,[1]Beddays_Data!$C$2:$E$103,2,FALSE)</f>
        <v>249</v>
      </c>
      <c r="L28" s="26">
        <f>VLOOKUP($D28,[1]Beddays_Data!$C$2:$E$103,3,FALSE)</f>
        <v>330</v>
      </c>
      <c r="M28" s="20">
        <f t="shared" si="0"/>
        <v>8.3000000000000007</v>
      </c>
      <c r="N28" s="26">
        <f t="shared" si="1"/>
        <v>11</v>
      </c>
      <c r="O28" s="24"/>
      <c r="P28" s="27">
        <f t="shared" si="2"/>
        <v>12.006024096385541</v>
      </c>
      <c r="Q28" s="28">
        <f t="shared" si="3"/>
        <v>9.0590909090909086</v>
      </c>
      <c r="S28" s="18"/>
    </row>
    <row r="29" spans="2:19" x14ac:dyDescent="0.25">
      <c r="B29" s="18" t="s">
        <v>79</v>
      </c>
      <c r="C29" s="18" t="s">
        <v>80</v>
      </c>
      <c r="D29" s="18" t="s">
        <v>81</v>
      </c>
      <c r="F29" s="20">
        <f>VLOOKUP($B29,'[1]Unify Report'!$A$2:$V$98,19,FALSE)</f>
        <v>14285.9</v>
      </c>
      <c r="G29" s="21">
        <f>VLOOKUP($B29,'[1]Unify Report'!$A$2:$V$98,20,FALSE)</f>
        <v>14251.9</v>
      </c>
      <c r="H29" s="22">
        <f t="shared" si="4"/>
        <v>1.0023856468260373</v>
      </c>
      <c r="I29" s="23">
        <f t="shared" si="5"/>
        <v>34</v>
      </c>
      <c r="J29" s="24"/>
      <c r="K29" s="25">
        <f>VLOOKUP($D29,[1]Beddays_Data!$C$2:$E$103,2,FALSE)</f>
        <v>543</v>
      </c>
      <c r="L29" s="26">
        <f>VLOOKUP($D29,[1]Beddays_Data!$C$2:$E$103,3,FALSE)</f>
        <v>600</v>
      </c>
      <c r="M29" s="20">
        <f t="shared" si="0"/>
        <v>18.100000000000001</v>
      </c>
      <c r="N29" s="26">
        <f t="shared" si="1"/>
        <v>20</v>
      </c>
      <c r="O29" s="24"/>
      <c r="P29" s="27">
        <f t="shared" si="2"/>
        <v>26.309208103130754</v>
      </c>
      <c r="Q29" s="28">
        <f t="shared" si="3"/>
        <v>23.809833333333334</v>
      </c>
      <c r="S29" s="18"/>
    </row>
    <row r="30" spans="2:19" x14ac:dyDescent="0.25">
      <c r="B30" s="18" t="s">
        <v>82</v>
      </c>
      <c r="C30" s="18" t="s">
        <v>83</v>
      </c>
      <c r="D30" s="18" t="s">
        <v>84</v>
      </c>
      <c r="F30" s="20">
        <f>VLOOKUP($B30,'[1]Unify Report'!$A$2:$V$98,19,FALSE)</f>
        <v>3935.083333333333</v>
      </c>
      <c r="G30" s="21">
        <f>VLOOKUP($B30,'[1]Unify Report'!$A$2:$V$98,20,FALSE)</f>
        <v>3927</v>
      </c>
      <c r="H30" s="22">
        <f t="shared" si="4"/>
        <v>1.0020583991172225</v>
      </c>
      <c r="I30" s="23">
        <f t="shared" si="5"/>
        <v>8.0833333333330302</v>
      </c>
      <c r="J30" s="24"/>
      <c r="K30" s="25">
        <f>VLOOKUP($D30,[1]Beddays_Data!$C$2:$E$103,2,FALSE)</f>
        <v>500</v>
      </c>
      <c r="L30" s="26">
        <f>VLOOKUP($D30,[1]Beddays_Data!$C$2:$E$103,3,FALSE)</f>
        <v>540</v>
      </c>
      <c r="M30" s="20">
        <f t="shared" si="0"/>
        <v>16.666666666666668</v>
      </c>
      <c r="N30" s="26">
        <f t="shared" si="1"/>
        <v>18</v>
      </c>
      <c r="O30" s="24"/>
      <c r="P30" s="27">
        <f t="shared" si="2"/>
        <v>7.8701666666666661</v>
      </c>
      <c r="Q30" s="28">
        <f t="shared" si="3"/>
        <v>7.2871913580246908</v>
      </c>
      <c r="S30" s="18"/>
    </row>
    <row r="31" spans="2:19" x14ac:dyDescent="0.25">
      <c r="B31" s="18" t="s">
        <v>85</v>
      </c>
      <c r="C31" s="18" t="s">
        <v>86</v>
      </c>
      <c r="D31" s="18" t="s">
        <v>87</v>
      </c>
      <c r="F31" s="20">
        <f>VLOOKUP($B31,'[1]Unify Report'!$A$2:$V$98,19,FALSE)</f>
        <v>5390</v>
      </c>
      <c r="G31" s="21">
        <f>VLOOKUP($B31,'[1]Unify Report'!$A$2:$V$98,20,FALSE)</f>
        <v>4130.75</v>
      </c>
      <c r="H31" s="22">
        <f t="shared" si="4"/>
        <v>1.3048477879319735</v>
      </c>
      <c r="I31" s="23">
        <f t="shared" si="5"/>
        <v>1259.25</v>
      </c>
      <c r="J31" s="24"/>
      <c r="K31" s="25">
        <f>VLOOKUP($D31,[1]Beddays_Data!$C$2:$E$103,2,FALSE)</f>
        <v>606</v>
      </c>
      <c r="L31" s="26">
        <f>VLOOKUP($D31,[1]Beddays_Data!$C$2:$E$103,3,FALSE)</f>
        <v>660</v>
      </c>
      <c r="M31" s="20">
        <f t="shared" si="0"/>
        <v>20.2</v>
      </c>
      <c r="N31" s="26">
        <f t="shared" si="1"/>
        <v>22</v>
      </c>
      <c r="O31" s="24"/>
      <c r="P31" s="27">
        <f t="shared" si="2"/>
        <v>8.8943894389438949</v>
      </c>
      <c r="Q31" s="28">
        <f t="shared" si="3"/>
        <v>8.1666666666666661</v>
      </c>
      <c r="S31" s="18"/>
    </row>
    <row r="32" spans="2:19" x14ac:dyDescent="0.25">
      <c r="B32" s="18" t="s">
        <v>88</v>
      </c>
      <c r="C32" s="18" t="s">
        <v>89</v>
      </c>
      <c r="D32" s="18" t="s">
        <v>90</v>
      </c>
      <c r="F32" s="20">
        <f>VLOOKUP($B32,'[1]Unify Report'!$A$2:$V$98,19,FALSE)</f>
        <v>4891.8166666666666</v>
      </c>
      <c r="G32" s="21">
        <f>VLOOKUP($B32,'[1]Unify Report'!$A$2:$V$98,20,FALSE)</f>
        <v>5095.3166666666666</v>
      </c>
      <c r="H32" s="22">
        <f t="shared" si="4"/>
        <v>0.96006136353972116</v>
      </c>
      <c r="I32" s="23">
        <f t="shared" si="5"/>
        <v>-203.5</v>
      </c>
      <c r="J32" s="24"/>
      <c r="K32" s="25">
        <f>VLOOKUP($D32,[1]Beddays_Data!$C$2:$E$103,2,FALSE)</f>
        <v>606</v>
      </c>
      <c r="L32" s="26">
        <f>VLOOKUP($D32,[1]Beddays_Data!$C$2:$E$103,3,FALSE)</f>
        <v>690</v>
      </c>
      <c r="M32" s="20">
        <f t="shared" si="0"/>
        <v>20.2</v>
      </c>
      <c r="N32" s="26">
        <f t="shared" si="1"/>
        <v>23</v>
      </c>
      <c r="O32" s="24"/>
      <c r="P32" s="27">
        <f t="shared" si="2"/>
        <v>8.0723047304730464</v>
      </c>
      <c r="Q32" s="28">
        <f t="shared" si="3"/>
        <v>7.0895893719806766</v>
      </c>
      <c r="S32" s="18"/>
    </row>
    <row r="33" spans="2:19" x14ac:dyDescent="0.25">
      <c r="B33" s="18" t="s">
        <v>91</v>
      </c>
      <c r="C33" s="18" t="s">
        <v>92</v>
      </c>
      <c r="D33" s="18" t="s">
        <v>93</v>
      </c>
      <c r="F33" s="20">
        <f>VLOOKUP($B33,'[1]Unify Report'!$A$2:$V$98,19,FALSE)</f>
        <v>6765.75</v>
      </c>
      <c r="G33" s="21">
        <f>VLOOKUP($B33,'[1]Unify Report'!$A$2:$V$98,20,FALSE)</f>
        <v>6550.5</v>
      </c>
      <c r="H33" s="22">
        <f t="shared" si="4"/>
        <v>1.0328600870162583</v>
      </c>
      <c r="I33" s="23">
        <f t="shared" si="5"/>
        <v>215.25</v>
      </c>
      <c r="J33" s="24"/>
      <c r="K33" s="25">
        <f>VLOOKUP($D33,[1]Beddays_Data!$C$2:$E$103,2,FALSE)</f>
        <v>865</v>
      </c>
      <c r="L33" s="26">
        <f>VLOOKUP($D33,[1]Beddays_Data!$C$2:$E$103,3,FALSE)</f>
        <v>960</v>
      </c>
      <c r="M33" s="20">
        <f t="shared" si="0"/>
        <v>28.833333333333332</v>
      </c>
      <c r="N33" s="26">
        <f t="shared" si="1"/>
        <v>32</v>
      </c>
      <c r="O33" s="24"/>
      <c r="P33" s="27">
        <f t="shared" si="2"/>
        <v>7.8216763005780345</v>
      </c>
      <c r="Q33" s="28">
        <f t="shared" si="3"/>
        <v>7.0476562500000002</v>
      </c>
      <c r="S33" s="18"/>
    </row>
    <row r="34" spans="2:19" x14ac:dyDescent="0.25">
      <c r="B34" s="18" t="s">
        <v>94</v>
      </c>
      <c r="C34" s="18" t="s">
        <v>95</v>
      </c>
      <c r="D34" s="18" t="s">
        <v>96</v>
      </c>
      <c r="F34" s="20">
        <f>VLOOKUP($B34,'[1]Unify Report'!$A$2:$V$98,19,FALSE)</f>
        <v>6653</v>
      </c>
      <c r="G34" s="21">
        <f>VLOOKUP($B34,'[1]Unify Report'!$A$2:$V$98,20,FALSE)</f>
        <v>6552.25</v>
      </c>
      <c r="H34" s="22">
        <f t="shared" si="4"/>
        <v>1.0153763974207333</v>
      </c>
      <c r="I34" s="23">
        <f t="shared" si="5"/>
        <v>100.75</v>
      </c>
      <c r="J34" s="24"/>
      <c r="K34" s="25">
        <f>VLOOKUP($D34,[1]Beddays_Data!$C$2:$E$103,2,FALSE)</f>
        <v>929</v>
      </c>
      <c r="L34" s="26">
        <f>VLOOKUP($D34,[1]Beddays_Data!$C$2:$E$103,3,FALSE)</f>
        <v>960</v>
      </c>
      <c r="M34" s="20">
        <f t="shared" si="0"/>
        <v>30.966666666666665</v>
      </c>
      <c r="N34" s="26">
        <f t="shared" si="1"/>
        <v>32</v>
      </c>
      <c r="O34" s="24"/>
      <c r="P34" s="27">
        <f t="shared" si="2"/>
        <v>7.1614639397201287</v>
      </c>
      <c r="Q34" s="28">
        <f t="shared" si="3"/>
        <v>6.9302083333333337</v>
      </c>
      <c r="S34" s="18"/>
    </row>
    <row r="35" spans="2:19" s="4" customFormat="1" x14ac:dyDescent="0.25">
      <c r="B35" s="31" t="s">
        <v>97</v>
      </c>
      <c r="C35" s="32"/>
      <c r="D35" s="33"/>
      <c r="F35" s="34">
        <f>SUM(F28:F34)</f>
        <v>44911.05</v>
      </c>
      <c r="G35" s="35">
        <f>SUM(G28:G34)</f>
        <v>43973.716666666667</v>
      </c>
      <c r="H35" s="36">
        <f t="shared" si="4"/>
        <v>1.0213157632419063</v>
      </c>
      <c r="I35" s="37">
        <f t="shared" si="5"/>
        <v>937.33333333333576</v>
      </c>
      <c r="J35" s="5"/>
      <c r="K35" s="38">
        <f>SUM(K28:K34)</f>
        <v>4298</v>
      </c>
      <c r="L35" s="39">
        <f>SUM(L28:L34)</f>
        <v>4740</v>
      </c>
      <c r="M35" s="34">
        <f t="shared" si="0"/>
        <v>143.26666666666668</v>
      </c>
      <c r="N35" s="39">
        <f t="shared" si="1"/>
        <v>158</v>
      </c>
      <c r="O35" s="5"/>
      <c r="P35" s="40">
        <f t="shared" si="2"/>
        <v>10.449290367612845</v>
      </c>
      <c r="Q35" s="41">
        <f t="shared" si="3"/>
        <v>9.4749050632911391</v>
      </c>
      <c r="S35" s="18"/>
    </row>
    <row r="36" spans="2:19" x14ac:dyDescent="0.25">
      <c r="B36" s="18" t="s">
        <v>98</v>
      </c>
      <c r="C36" s="18" t="s">
        <v>99</v>
      </c>
      <c r="D36" s="19" t="s">
        <v>100</v>
      </c>
      <c r="F36" s="20">
        <f>VLOOKUP($B36,'[1]Unify Report'!$A$2:$V$98,19,FALSE)</f>
        <v>12312.75</v>
      </c>
      <c r="G36" s="21">
        <f>VLOOKUP($B36,'[1]Unify Report'!$A$2:$V$98,20,FALSE)</f>
        <v>13124.5</v>
      </c>
      <c r="H36" s="22">
        <f t="shared" si="4"/>
        <v>0.93815002476284814</v>
      </c>
      <c r="I36" s="23">
        <f t="shared" si="5"/>
        <v>-811.75</v>
      </c>
      <c r="J36" s="24"/>
      <c r="K36" s="25">
        <f>VLOOKUP($D36,[1]Beddays_Data!$C$2:$E$103,2,FALSE)</f>
        <v>454</v>
      </c>
      <c r="L36" s="26">
        <f>VLOOKUP($D36,[1]Beddays_Data!$C$2:$E$103,3,FALSE)</f>
        <v>540</v>
      </c>
      <c r="M36" s="20">
        <f t="shared" si="0"/>
        <v>15.133333333333333</v>
      </c>
      <c r="N36" s="26">
        <f t="shared" si="1"/>
        <v>18</v>
      </c>
      <c r="O36" s="24"/>
      <c r="P36" s="27">
        <f t="shared" si="2"/>
        <v>27.120594713656388</v>
      </c>
      <c r="Q36" s="28">
        <f t="shared" si="3"/>
        <v>22.801388888888887</v>
      </c>
      <c r="S36" s="18"/>
    </row>
    <row r="37" spans="2:19" x14ac:dyDescent="0.25">
      <c r="B37" s="18" t="s">
        <v>101</v>
      </c>
      <c r="C37" s="18" t="s">
        <v>102</v>
      </c>
      <c r="D37" s="29" t="s">
        <v>103</v>
      </c>
      <c r="F37" s="20">
        <f>VLOOKUP($B37,'[1]Unify Report'!$A$2:$V$98,19,FALSE)</f>
        <v>7870.25</v>
      </c>
      <c r="G37" s="21">
        <f>VLOOKUP($B37,'[1]Unify Report'!$A$2:$V$98,20,FALSE)</f>
        <v>7802.75</v>
      </c>
      <c r="H37" s="22">
        <f t="shared" si="4"/>
        <v>1.0086507961936497</v>
      </c>
      <c r="I37" s="23">
        <f t="shared" si="5"/>
        <v>67.5</v>
      </c>
      <c r="J37" s="24"/>
      <c r="K37" s="25">
        <f>VLOOKUP($D37,[1]Beddays_Data!$C$2:$E$103,2,FALSE)</f>
        <v>728</v>
      </c>
      <c r="L37" s="26">
        <f>VLOOKUP($D37,[1]Beddays_Data!$C$2:$E$103,3,FALSE)</f>
        <v>960</v>
      </c>
      <c r="M37" s="20">
        <f t="shared" si="0"/>
        <v>24.266666666666666</v>
      </c>
      <c r="N37" s="26">
        <f t="shared" si="1"/>
        <v>32</v>
      </c>
      <c r="O37" s="24"/>
      <c r="P37" s="27">
        <f t="shared" si="2"/>
        <v>10.810782967032967</v>
      </c>
      <c r="Q37" s="28">
        <f t="shared" si="3"/>
        <v>8.1981770833333325</v>
      </c>
      <c r="S37" s="18"/>
    </row>
    <row r="38" spans="2:19" x14ac:dyDescent="0.25">
      <c r="B38" s="18" t="s">
        <v>104</v>
      </c>
      <c r="C38" s="18" t="s">
        <v>105</v>
      </c>
      <c r="D38" s="29" t="s">
        <v>106</v>
      </c>
      <c r="F38" s="20">
        <f>VLOOKUP($B38,'[1]Unify Report'!$A$2:$V$98,19,FALSE)</f>
        <v>4494.5</v>
      </c>
      <c r="G38" s="21">
        <f>VLOOKUP($B38,'[1]Unify Report'!$A$2:$V$98,20,FALSE)</f>
        <v>4639.5</v>
      </c>
      <c r="H38" s="22">
        <f t="shared" si="4"/>
        <v>0.96874663218019186</v>
      </c>
      <c r="I38" s="23">
        <f t="shared" si="5"/>
        <v>-145</v>
      </c>
      <c r="J38" s="24"/>
      <c r="K38" s="25">
        <f>VLOOKUP($D38,[1]Beddays_Data!$C$2:$E$103,2,FALSE)</f>
        <v>490</v>
      </c>
      <c r="L38" s="26">
        <f>VLOOKUP($D38,[1]Beddays_Data!$C$2:$E$103,3,FALSE)</f>
        <v>660</v>
      </c>
      <c r="M38" s="20">
        <f t="shared" si="0"/>
        <v>16.333333333333332</v>
      </c>
      <c r="N38" s="26">
        <f t="shared" si="1"/>
        <v>22</v>
      </c>
      <c r="O38" s="24"/>
      <c r="P38" s="27">
        <f t="shared" si="2"/>
        <v>9.1724489795918362</v>
      </c>
      <c r="Q38" s="28">
        <f t="shared" si="3"/>
        <v>6.8098484848484846</v>
      </c>
      <c r="S38" s="18"/>
    </row>
    <row r="39" spans="2:19" x14ac:dyDescent="0.25">
      <c r="B39" s="18" t="s">
        <v>107</v>
      </c>
      <c r="C39" s="18" t="s">
        <v>108</v>
      </c>
      <c r="D39" s="29" t="s">
        <v>109</v>
      </c>
      <c r="F39" s="20">
        <f>VLOOKUP($B39,'[1]Unify Report'!$A$2:$V$98,19,FALSE)</f>
        <v>3933.5</v>
      </c>
      <c r="G39" s="21">
        <f>VLOOKUP($B39,'[1]Unify Report'!$A$2:$V$98,20,FALSE)</f>
        <v>4496.5</v>
      </c>
      <c r="H39" s="22">
        <f t="shared" si="4"/>
        <v>0.87479150450350274</v>
      </c>
      <c r="I39" s="23">
        <f t="shared" si="5"/>
        <v>-563</v>
      </c>
      <c r="J39" s="24"/>
      <c r="K39" s="25">
        <f>VLOOKUP($D39,[1]Beddays_Data!$C$2:$E$103,2,FALSE)</f>
        <v>361</v>
      </c>
      <c r="L39" s="26">
        <f>VLOOKUP($D39,[1]Beddays_Data!$C$2:$E$103,3,FALSE)</f>
        <v>480</v>
      </c>
      <c r="M39" s="20">
        <f t="shared" si="0"/>
        <v>12.033333333333333</v>
      </c>
      <c r="N39" s="26">
        <f t="shared" si="1"/>
        <v>16</v>
      </c>
      <c r="O39" s="24"/>
      <c r="P39" s="27">
        <f t="shared" si="2"/>
        <v>10.896121883656511</v>
      </c>
      <c r="Q39" s="28">
        <f t="shared" si="3"/>
        <v>8.1947916666666671</v>
      </c>
      <c r="S39" s="18"/>
    </row>
    <row r="40" spans="2:19" x14ac:dyDescent="0.25">
      <c r="B40" s="18" t="s">
        <v>110</v>
      </c>
      <c r="C40" s="18" t="s">
        <v>111</v>
      </c>
      <c r="D40" s="29" t="s">
        <v>112</v>
      </c>
      <c r="F40" s="20">
        <f>VLOOKUP($B40,'[1]Unify Report'!$A$2:$V$98,19,FALSE)</f>
        <v>4076.5</v>
      </c>
      <c r="G40" s="21">
        <f>VLOOKUP($B40,'[1]Unify Report'!$A$2:$V$98,20,FALSE)</f>
        <v>4128</v>
      </c>
      <c r="H40" s="22">
        <f t="shared" si="4"/>
        <v>0.9875242248062015</v>
      </c>
      <c r="I40" s="23">
        <f t="shared" si="5"/>
        <v>-51.5</v>
      </c>
      <c r="J40" s="24"/>
      <c r="K40" s="25">
        <f>VLOOKUP($D40,[1]Beddays_Data!$C$2:$E$103,2,FALSE)</f>
        <v>246</v>
      </c>
      <c r="L40" s="26">
        <f>VLOOKUP($D40,[1]Beddays_Data!$C$2:$E$103,3,FALSE)</f>
        <v>300</v>
      </c>
      <c r="M40" s="20">
        <f t="shared" si="0"/>
        <v>8.1999999999999993</v>
      </c>
      <c r="N40" s="26">
        <f t="shared" si="1"/>
        <v>10</v>
      </c>
      <c r="O40" s="24"/>
      <c r="P40" s="27">
        <f t="shared" si="2"/>
        <v>16.571138211382113</v>
      </c>
      <c r="Q40" s="28">
        <f t="shared" si="3"/>
        <v>13.588333333333333</v>
      </c>
      <c r="S40" s="18"/>
    </row>
    <row r="41" spans="2:19" x14ac:dyDescent="0.25">
      <c r="B41" s="18" t="s">
        <v>113</v>
      </c>
      <c r="C41" s="18" t="s">
        <v>114</v>
      </c>
      <c r="D41" s="29" t="s">
        <v>115</v>
      </c>
      <c r="F41" s="20">
        <f>VLOOKUP($B41,'[1]Unify Report'!$A$2:$V$98,19,FALSE)</f>
        <v>4776.4166666666661</v>
      </c>
      <c r="G41" s="21">
        <f>VLOOKUP($B41,'[1]Unify Report'!$A$2:$V$98,20,FALSE)</f>
        <v>5177.25</v>
      </c>
      <c r="H41" s="22">
        <f t="shared" si="4"/>
        <v>0.92257794517681513</v>
      </c>
      <c r="I41" s="23">
        <f t="shared" si="5"/>
        <v>-400.83333333333394</v>
      </c>
      <c r="J41" s="24"/>
      <c r="K41" s="25">
        <f>VLOOKUP($D41,[1]Beddays_Data!$C$2:$E$103,2,FALSE)</f>
        <v>382</v>
      </c>
      <c r="L41" s="26">
        <f>VLOOKUP($D41,[1]Beddays_Data!$C$2:$E$103,3,FALSE)</f>
        <v>480</v>
      </c>
      <c r="M41" s="20">
        <f t="shared" si="0"/>
        <v>12.733333333333333</v>
      </c>
      <c r="N41" s="26">
        <f t="shared" si="1"/>
        <v>16</v>
      </c>
      <c r="O41" s="24"/>
      <c r="P41" s="27">
        <f t="shared" si="2"/>
        <v>12.503708551483419</v>
      </c>
      <c r="Q41" s="28">
        <f t="shared" si="3"/>
        <v>9.9508680555555546</v>
      </c>
      <c r="S41" s="18"/>
    </row>
    <row r="42" spans="2:19" x14ac:dyDescent="0.25">
      <c r="B42" s="18" t="s">
        <v>116</v>
      </c>
      <c r="C42" s="18" t="s">
        <v>117</v>
      </c>
      <c r="D42" s="29" t="s">
        <v>118</v>
      </c>
      <c r="F42" s="20">
        <f>VLOOKUP($B42,'[1]Unify Report'!$A$2:$V$98,19,FALSE)</f>
        <v>3655.6333333333332</v>
      </c>
      <c r="G42" s="21">
        <f>VLOOKUP($B42,'[1]Unify Report'!$A$2:$V$98,20,FALSE)</f>
        <v>3449.25</v>
      </c>
      <c r="H42" s="22">
        <f t="shared" si="4"/>
        <v>1.0598342634872315</v>
      </c>
      <c r="I42" s="23">
        <f t="shared" si="5"/>
        <v>206.38333333333321</v>
      </c>
      <c r="J42" s="24"/>
      <c r="K42" s="25">
        <f>VLOOKUP($D42,[1]Beddays_Data!$C$2:$E$103,2,FALSE)</f>
        <v>395</v>
      </c>
      <c r="L42" s="26">
        <f>VLOOKUP($D42,[1]Beddays_Data!$C$2:$E$103,3,FALSE)</f>
        <v>420</v>
      </c>
      <c r="M42" s="20">
        <f t="shared" si="0"/>
        <v>13.166666666666666</v>
      </c>
      <c r="N42" s="26">
        <f t="shared" si="1"/>
        <v>14</v>
      </c>
      <c r="O42" s="24"/>
      <c r="P42" s="27">
        <f t="shared" si="2"/>
        <v>9.2547679324894503</v>
      </c>
      <c r="Q42" s="28">
        <f t="shared" si="3"/>
        <v>8.7038888888888888</v>
      </c>
      <c r="S42" s="18"/>
    </row>
    <row r="43" spans="2:19" x14ac:dyDescent="0.25">
      <c r="B43" s="18" t="s">
        <v>119</v>
      </c>
      <c r="C43" s="18" t="s">
        <v>120</v>
      </c>
      <c r="D43" s="29" t="s">
        <v>121</v>
      </c>
      <c r="F43" s="20">
        <f>VLOOKUP($B43,'[1]Unify Report'!$A$2:$V$98,19,FALSE)</f>
        <v>2283.416666666667</v>
      </c>
      <c r="G43" s="21">
        <f>VLOOKUP($B43,'[1]Unify Report'!$A$2:$V$98,20,FALSE)</f>
        <v>2036.5</v>
      </c>
      <c r="H43" s="22">
        <f t="shared" si="4"/>
        <v>1.121245601113021</v>
      </c>
      <c r="I43" s="23">
        <f t="shared" si="5"/>
        <v>246.91666666666697</v>
      </c>
      <c r="J43" s="24"/>
      <c r="K43" s="25">
        <f>VLOOKUP($D43,[1]Beddays_Data!$C$2:$E$103,2,FALSE)</f>
        <v>211</v>
      </c>
      <c r="L43" s="26">
        <f>VLOOKUP($D43,[1]Beddays_Data!$C$2:$E$103,3,FALSE)</f>
        <v>270</v>
      </c>
      <c r="M43" s="20">
        <f t="shared" si="0"/>
        <v>7.0333333333333332</v>
      </c>
      <c r="N43" s="26">
        <f t="shared" si="1"/>
        <v>9</v>
      </c>
      <c r="O43" s="24"/>
      <c r="P43" s="27">
        <f t="shared" si="2"/>
        <v>10.821879936808848</v>
      </c>
      <c r="Q43" s="28">
        <f t="shared" si="3"/>
        <v>8.4570987654321002</v>
      </c>
      <c r="S43" s="18"/>
    </row>
    <row r="44" spans="2:19" x14ac:dyDescent="0.25">
      <c r="B44" s="18" t="s">
        <v>122</v>
      </c>
      <c r="C44" s="18" t="s">
        <v>123</v>
      </c>
      <c r="D44" s="29" t="s">
        <v>124</v>
      </c>
      <c r="F44" s="20">
        <f>VLOOKUP($B44,'[1]Unify Report'!$A$2:$V$98,19,FALSE)</f>
        <v>5223.75</v>
      </c>
      <c r="G44" s="21">
        <f>VLOOKUP($B44,'[1]Unify Report'!$A$2:$V$98,20,FALSE)</f>
        <v>5520</v>
      </c>
      <c r="H44" s="22">
        <f t="shared" si="4"/>
        <v>0.94633152173913049</v>
      </c>
      <c r="I44" s="23">
        <f t="shared" si="5"/>
        <v>-296.25</v>
      </c>
      <c r="J44" s="24"/>
      <c r="K44" s="25">
        <f>VLOOKUP($D44,[1]Beddays_Data!$C$2:$E$103,2,FALSE)</f>
        <v>533</v>
      </c>
      <c r="L44" s="26">
        <f>VLOOKUP($D44,[1]Beddays_Data!$C$2:$E$103,3,FALSE)</f>
        <v>600</v>
      </c>
      <c r="M44" s="20">
        <f t="shared" si="0"/>
        <v>17.766666666666666</v>
      </c>
      <c r="N44" s="26">
        <f t="shared" si="1"/>
        <v>20</v>
      </c>
      <c r="O44" s="24"/>
      <c r="P44" s="27">
        <f t="shared" si="2"/>
        <v>9.8006566604127574</v>
      </c>
      <c r="Q44" s="28">
        <f t="shared" si="3"/>
        <v>8.7062500000000007</v>
      </c>
      <c r="S44" s="18"/>
    </row>
    <row r="45" spans="2:19" x14ac:dyDescent="0.25">
      <c r="B45" s="18" t="s">
        <v>125</v>
      </c>
      <c r="C45" s="18" t="s">
        <v>126</v>
      </c>
      <c r="D45" s="18" t="s">
        <v>127</v>
      </c>
      <c r="F45" s="20">
        <f>VLOOKUP($B45,'[1]Unify Report'!$A$2:$V$98,19,FALSE)</f>
        <v>1336.5</v>
      </c>
      <c r="G45" s="21">
        <f>VLOOKUP($B45,'[1]Unify Report'!$A$2:$V$98,20,FALSE)</f>
        <v>1438.5</v>
      </c>
      <c r="H45" s="22">
        <f t="shared" si="4"/>
        <v>0.92909280500521374</v>
      </c>
      <c r="I45" s="23">
        <f t="shared" si="5"/>
        <v>-102</v>
      </c>
      <c r="J45" s="24"/>
      <c r="K45" s="25">
        <f>VLOOKUP($D45,[1]Beddays_Data!$C$2:$E$103,2,FALSE)</f>
        <v>40</v>
      </c>
      <c r="L45" s="26">
        <f>VLOOKUP($D45,[1]Beddays_Data!$C$2:$E$103,3,FALSE)</f>
        <v>120</v>
      </c>
      <c r="M45" s="20">
        <f t="shared" si="0"/>
        <v>1.3333333333333333</v>
      </c>
      <c r="N45" s="26">
        <f t="shared" si="1"/>
        <v>4</v>
      </c>
      <c r="O45" s="24"/>
      <c r="P45" s="27">
        <f t="shared" si="2"/>
        <v>33.412500000000001</v>
      </c>
      <c r="Q45" s="28">
        <f t="shared" si="3"/>
        <v>11.137499999999999</v>
      </c>
      <c r="S45" s="18"/>
    </row>
    <row r="46" spans="2:19" x14ac:dyDescent="0.25">
      <c r="B46" s="29" t="s">
        <v>128</v>
      </c>
      <c r="C46" s="18" t="s">
        <v>129</v>
      </c>
      <c r="D46" s="30" t="s">
        <v>130</v>
      </c>
      <c r="F46" s="20">
        <f>VLOOKUP($B46,'[1]Unify Report'!$A$2:$V$98,19,FALSE)</f>
        <v>5559.5</v>
      </c>
      <c r="G46" s="21">
        <f>VLOOKUP($B46,'[1]Unify Report'!$A$2:$V$98,20,FALSE)</f>
        <v>7067</v>
      </c>
      <c r="H46" s="22">
        <f t="shared" si="4"/>
        <v>0.78668459034951177</v>
      </c>
      <c r="I46" s="23">
        <f t="shared" si="5"/>
        <v>-1507.5</v>
      </c>
      <c r="J46" s="24"/>
      <c r="K46" s="25">
        <f>VLOOKUP($D46,[1]Beddays_Data!$C$2:$E$103,2,FALSE)</f>
        <v>797</v>
      </c>
      <c r="L46" s="26">
        <f>VLOOKUP($D46,[1]Beddays_Data!$C$2:$E$103,3,FALSE)</f>
        <v>1140</v>
      </c>
      <c r="M46" s="20">
        <f t="shared" si="0"/>
        <v>26.566666666666666</v>
      </c>
      <c r="N46" s="26">
        <f t="shared" si="1"/>
        <v>38</v>
      </c>
      <c r="O46" s="24"/>
      <c r="P46" s="27">
        <f t="shared" si="2"/>
        <v>6.9755332496863236</v>
      </c>
      <c r="Q46" s="28">
        <f t="shared" si="3"/>
        <v>4.8767543859649125</v>
      </c>
      <c r="S46" s="18"/>
    </row>
    <row r="47" spans="2:19" x14ac:dyDescent="0.25">
      <c r="B47" s="18" t="s">
        <v>131</v>
      </c>
      <c r="C47" s="18" t="s">
        <v>132</v>
      </c>
      <c r="D47" s="30" t="s">
        <v>133</v>
      </c>
      <c r="F47" s="20">
        <f>VLOOKUP($B47,'[1]Unify Report'!$A$2:$V$98,19,FALSE)</f>
        <v>11435.75</v>
      </c>
      <c r="G47" s="21">
        <f>VLOOKUP($B47,'[1]Unify Report'!$A$2:$V$98,20,FALSE)</f>
        <v>13193</v>
      </c>
      <c r="H47" s="22">
        <f t="shared" si="4"/>
        <v>0.86680436595164101</v>
      </c>
      <c r="I47" s="23">
        <f t="shared" si="5"/>
        <v>-1757.25</v>
      </c>
      <c r="J47" s="24"/>
      <c r="K47" s="25">
        <f>VLOOKUP($D47,[1]Beddays_Data!$C$2:$E$103,2,FALSE)</f>
        <v>807</v>
      </c>
      <c r="L47" s="26">
        <f>VLOOKUP($D47,[1]Beddays_Data!$C$2:$E$103,3,FALSE)</f>
        <v>930</v>
      </c>
      <c r="M47" s="20">
        <f t="shared" si="0"/>
        <v>26.9</v>
      </c>
      <c r="N47" s="26">
        <f t="shared" si="1"/>
        <v>31</v>
      </c>
      <c r="O47" s="24"/>
      <c r="P47" s="27">
        <f t="shared" si="2"/>
        <v>14.170693928128872</v>
      </c>
      <c r="Q47" s="28">
        <f t="shared" si="3"/>
        <v>12.296505376344086</v>
      </c>
      <c r="S47" s="18"/>
    </row>
    <row r="48" spans="2:19" x14ac:dyDescent="0.25">
      <c r="B48" s="18" t="s">
        <v>134</v>
      </c>
      <c r="C48" s="18" t="s">
        <v>135</v>
      </c>
      <c r="D48" s="30" t="s">
        <v>136</v>
      </c>
      <c r="F48" s="20">
        <f>VLOOKUP($B48,'[1]Unify Report'!$A$2:$V$98,19,FALSE)</f>
        <v>2642.5</v>
      </c>
      <c r="G48" s="21">
        <f>VLOOKUP($B48,'[1]Unify Report'!$A$2:$V$98,20,FALSE)</f>
        <v>3077.5</v>
      </c>
      <c r="H48" s="22">
        <f t="shared" si="4"/>
        <v>0.8586515028432169</v>
      </c>
      <c r="I48" s="23">
        <f t="shared" si="5"/>
        <v>-435</v>
      </c>
      <c r="J48" s="24"/>
      <c r="K48" s="25">
        <f>VLOOKUP($D48,[1]Beddays_Data!$C$2:$E$103,2,FALSE)</f>
        <v>228</v>
      </c>
      <c r="L48" s="26">
        <f>VLOOKUP($D48,[1]Beddays_Data!$C$2:$E$103,3,FALSE)</f>
        <v>480</v>
      </c>
      <c r="M48" s="20">
        <f t="shared" si="0"/>
        <v>7.6</v>
      </c>
      <c r="N48" s="26">
        <f t="shared" si="1"/>
        <v>16</v>
      </c>
      <c r="O48" s="24"/>
      <c r="P48" s="27">
        <f t="shared" si="2"/>
        <v>11.589912280701755</v>
      </c>
      <c r="Q48" s="28">
        <f t="shared" si="3"/>
        <v>5.505208333333333</v>
      </c>
      <c r="S48" s="18"/>
    </row>
    <row r="49" spans="2:19" x14ac:dyDescent="0.25">
      <c r="B49" s="18" t="s">
        <v>137</v>
      </c>
      <c r="C49" s="18" t="s">
        <v>138</v>
      </c>
      <c r="D49" s="30" t="s">
        <v>139</v>
      </c>
      <c r="F49" s="20">
        <f>VLOOKUP($B49,'[1]Unify Report'!$A$2:$V$98,19,FALSE)</f>
        <v>7751</v>
      </c>
      <c r="G49" s="21">
        <f>VLOOKUP($B49,'[1]Unify Report'!$A$2:$V$98,20,FALSE)</f>
        <v>8331</v>
      </c>
      <c r="H49" s="22">
        <f t="shared" si="4"/>
        <v>0.93038050654183169</v>
      </c>
      <c r="I49" s="23">
        <f t="shared" si="5"/>
        <v>-580</v>
      </c>
      <c r="J49" s="24"/>
      <c r="K49" s="25">
        <f>VLOOKUP($D49,[1]Beddays_Data!$C$2:$E$103,2,FALSE)</f>
        <v>263</v>
      </c>
      <c r="L49" s="26">
        <f>VLOOKUP($D49,[1]Beddays_Data!$C$2:$E$103,3,FALSE)</f>
        <v>420</v>
      </c>
      <c r="M49" s="20">
        <f t="shared" si="0"/>
        <v>8.7666666666666675</v>
      </c>
      <c r="N49" s="26">
        <f t="shared" si="1"/>
        <v>14</v>
      </c>
      <c r="O49" s="24"/>
      <c r="P49" s="27">
        <f t="shared" si="2"/>
        <v>29.471482889733839</v>
      </c>
      <c r="Q49" s="28">
        <f t="shared" si="3"/>
        <v>18.454761904761906</v>
      </c>
      <c r="S49" s="18"/>
    </row>
    <row r="50" spans="2:19" x14ac:dyDescent="0.25">
      <c r="B50" s="18" t="s">
        <v>140</v>
      </c>
      <c r="C50" s="18" t="s">
        <v>141</v>
      </c>
      <c r="D50" s="30" t="s">
        <v>142</v>
      </c>
      <c r="F50" s="20">
        <f>VLOOKUP($B50,'[1]Unify Report'!$A$2:$V$98,19,FALSE)</f>
        <v>3479.5</v>
      </c>
      <c r="G50" s="21">
        <f>VLOOKUP($B50,'[1]Unify Report'!$A$2:$V$98,20,FALSE)</f>
        <v>3523.75</v>
      </c>
      <c r="H50" s="22">
        <f t="shared" si="4"/>
        <v>0.98744235544519332</v>
      </c>
      <c r="I50" s="23">
        <f t="shared" si="5"/>
        <v>-44.25</v>
      </c>
      <c r="J50" s="24"/>
      <c r="K50" s="25">
        <f>VLOOKUP($D50,[1]Beddays_Data!$C$2:$E$103,2,FALSE)</f>
        <v>389</v>
      </c>
      <c r="L50" s="26">
        <f>VLOOKUP($D50,[1]Beddays_Data!$C$2:$E$103,3,FALSE)</f>
        <v>660</v>
      </c>
      <c r="M50" s="20">
        <f t="shared" si="0"/>
        <v>12.966666666666667</v>
      </c>
      <c r="N50" s="26">
        <f t="shared" si="1"/>
        <v>22</v>
      </c>
      <c r="O50" s="24"/>
      <c r="P50" s="27">
        <f t="shared" si="2"/>
        <v>8.9447300771208234</v>
      </c>
      <c r="Q50" s="28">
        <f t="shared" si="3"/>
        <v>5.2719696969696965</v>
      </c>
      <c r="S50" s="18"/>
    </row>
    <row r="51" spans="2:19" s="4" customFormat="1" x14ac:dyDescent="0.25">
      <c r="B51" s="31" t="s">
        <v>143</v>
      </c>
      <c r="C51" s="32"/>
      <c r="D51" s="33"/>
      <c r="F51" s="34">
        <f>SUM(F36:F50)</f>
        <v>80831.46666666666</v>
      </c>
      <c r="G51" s="35">
        <f>SUM(G36:G50)</f>
        <v>87005</v>
      </c>
      <c r="H51" s="36">
        <f t="shared" si="4"/>
        <v>0.92904392467865826</v>
      </c>
      <c r="I51" s="37">
        <f t="shared" si="5"/>
        <v>-6173.5333333333401</v>
      </c>
      <c r="J51" s="5"/>
      <c r="K51" s="38">
        <f>SUM(K36:K50)</f>
        <v>6324</v>
      </c>
      <c r="L51" s="39">
        <f>SUM(L36:L50)</f>
        <v>8460</v>
      </c>
      <c r="M51" s="34">
        <f t="shared" si="0"/>
        <v>210.8</v>
      </c>
      <c r="N51" s="39">
        <f t="shared" si="1"/>
        <v>282</v>
      </c>
      <c r="O51" s="5"/>
      <c r="P51" s="40">
        <f t="shared" si="2"/>
        <v>12.781699346405228</v>
      </c>
      <c r="Q51" s="41">
        <f t="shared" si="3"/>
        <v>9.5545468873128439</v>
      </c>
      <c r="S51" s="18"/>
    </row>
    <row r="52" spans="2:19" s="4" customFormat="1" ht="15.75" x14ac:dyDescent="0.25">
      <c r="B52" s="42" t="s">
        <v>144</v>
      </c>
      <c r="C52" s="43"/>
      <c r="D52" s="44"/>
      <c r="E52" s="45"/>
      <c r="F52" s="46">
        <f>F51+F35+F27+F19</f>
        <v>233710.38333333333</v>
      </c>
      <c r="G52" s="47">
        <f>G51+G35+G27+G19</f>
        <v>231684.48333333334</v>
      </c>
      <c r="H52" s="48">
        <f t="shared" si="4"/>
        <v>1.0087442195992264</v>
      </c>
      <c r="I52" s="49">
        <f t="shared" si="5"/>
        <v>2025.8999999999942</v>
      </c>
      <c r="J52" s="50"/>
      <c r="K52" s="51">
        <f>K51+K35+K27+K19</f>
        <v>24188</v>
      </c>
      <c r="L52" s="47">
        <f>L51+L35+L27+L19</f>
        <v>27360</v>
      </c>
      <c r="M52" s="46">
        <f>M51+M35+M27+M19</f>
        <v>806.26666666666665</v>
      </c>
      <c r="N52" s="52">
        <f>N51+N35+N27+N19</f>
        <v>912</v>
      </c>
      <c r="O52" s="50"/>
      <c r="P52" s="53">
        <f t="shared" si="2"/>
        <v>9.6622450526431845</v>
      </c>
      <c r="Q52" s="54">
        <f t="shared" si="3"/>
        <v>8.5420461744639375</v>
      </c>
      <c r="S52" s="18"/>
    </row>
  </sheetData>
  <mergeCells count="4">
    <mergeCell ref="F4:I4"/>
    <mergeCell ref="K4:L4"/>
    <mergeCell ref="M4:N4"/>
    <mergeCell ref="P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UHBrstiol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dcterms:created xsi:type="dcterms:W3CDTF">2019-06-03T08:46:27Z</dcterms:created>
  <dcterms:modified xsi:type="dcterms:W3CDTF">2019-06-03T09:02:14Z</dcterms:modified>
</cp:coreProperties>
</file>