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2995" windowHeight="9270"/>
  </bookViews>
  <sheets>
    <sheet name="Oct 2018 " sheetId="1" r:id="rId1"/>
    <sheet name="Sheet2" sheetId="2" r:id="rId2"/>
    <sheet name="Sheet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L50" i="1" l="1"/>
  <c r="N50" i="1" s="1"/>
  <c r="K50" i="1"/>
  <c r="M50" i="1" s="1"/>
  <c r="G50" i="1"/>
  <c r="F50" i="1"/>
  <c r="I50" i="1" s="1"/>
  <c r="L49" i="1"/>
  <c r="N49" i="1" s="1"/>
  <c r="K49" i="1"/>
  <c r="M49" i="1" s="1"/>
  <c r="I49" i="1"/>
  <c r="H49" i="1"/>
  <c r="G49" i="1"/>
  <c r="F49" i="1"/>
  <c r="Q49" i="1" s="1"/>
  <c r="L48" i="1"/>
  <c r="N48" i="1" s="1"/>
  <c r="K48" i="1"/>
  <c r="M48" i="1" s="1"/>
  <c r="G48" i="1"/>
  <c r="F48" i="1"/>
  <c r="P48" i="1" s="1"/>
  <c r="Q47" i="1"/>
  <c r="N47" i="1"/>
  <c r="M47" i="1"/>
  <c r="L47" i="1"/>
  <c r="K47" i="1"/>
  <c r="G47" i="1"/>
  <c r="I47" i="1" s="1"/>
  <c r="F47" i="1"/>
  <c r="H47" i="1" s="1"/>
  <c r="M46" i="1"/>
  <c r="L46" i="1"/>
  <c r="N46" i="1" s="1"/>
  <c r="K46" i="1"/>
  <c r="G46" i="1"/>
  <c r="F46" i="1"/>
  <c r="I46" i="1" s="1"/>
  <c r="L45" i="1"/>
  <c r="N45" i="1" s="1"/>
  <c r="K45" i="1"/>
  <c r="M45" i="1" s="1"/>
  <c r="I45" i="1"/>
  <c r="H45" i="1"/>
  <c r="G45" i="1"/>
  <c r="F45" i="1"/>
  <c r="Q45" i="1" s="1"/>
  <c r="L44" i="1"/>
  <c r="N44" i="1" s="1"/>
  <c r="K44" i="1"/>
  <c r="M44" i="1" s="1"/>
  <c r="G44" i="1"/>
  <c r="H44" i="1" s="1"/>
  <c r="F44" i="1"/>
  <c r="P44" i="1" s="1"/>
  <c r="Q43" i="1"/>
  <c r="N43" i="1"/>
  <c r="M43" i="1"/>
  <c r="L43" i="1"/>
  <c r="K43" i="1"/>
  <c r="G43" i="1"/>
  <c r="I43" i="1" s="1"/>
  <c r="F43" i="1"/>
  <c r="H43" i="1" s="1"/>
  <c r="M42" i="1"/>
  <c r="L42" i="1"/>
  <c r="N42" i="1" s="1"/>
  <c r="K42" i="1"/>
  <c r="G42" i="1"/>
  <c r="F42" i="1"/>
  <c r="I42" i="1" s="1"/>
  <c r="L41" i="1"/>
  <c r="N41" i="1" s="1"/>
  <c r="K41" i="1"/>
  <c r="M41" i="1" s="1"/>
  <c r="I41" i="1"/>
  <c r="H41" i="1"/>
  <c r="G41" i="1"/>
  <c r="F41" i="1"/>
  <c r="Q41" i="1" s="1"/>
  <c r="L40" i="1"/>
  <c r="N40" i="1" s="1"/>
  <c r="K40" i="1"/>
  <c r="M40" i="1" s="1"/>
  <c r="G40" i="1"/>
  <c r="H40" i="1" s="1"/>
  <c r="F40" i="1"/>
  <c r="P40" i="1" s="1"/>
  <c r="Q39" i="1"/>
  <c r="N39" i="1"/>
  <c r="M39" i="1"/>
  <c r="L39" i="1"/>
  <c r="K39" i="1"/>
  <c r="G39" i="1"/>
  <c r="I39" i="1" s="1"/>
  <c r="F39" i="1"/>
  <c r="H39" i="1" s="1"/>
  <c r="M38" i="1"/>
  <c r="L38" i="1"/>
  <c r="N38" i="1" s="1"/>
  <c r="K38" i="1"/>
  <c r="G38" i="1"/>
  <c r="F38" i="1"/>
  <c r="I38" i="1" s="1"/>
  <c r="L37" i="1"/>
  <c r="N37" i="1" s="1"/>
  <c r="K37" i="1"/>
  <c r="M37" i="1" s="1"/>
  <c r="I37" i="1"/>
  <c r="H37" i="1"/>
  <c r="G37" i="1"/>
  <c r="F37" i="1"/>
  <c r="Q37" i="1" s="1"/>
  <c r="L36" i="1"/>
  <c r="N36" i="1" s="1"/>
  <c r="K36" i="1"/>
  <c r="M36" i="1" s="1"/>
  <c r="G36" i="1"/>
  <c r="G51" i="1" s="1"/>
  <c r="F36" i="1"/>
  <c r="P36" i="1" s="1"/>
  <c r="M34" i="1"/>
  <c r="L34" i="1"/>
  <c r="N34" i="1" s="1"/>
  <c r="K34" i="1"/>
  <c r="G34" i="1"/>
  <c r="F34" i="1"/>
  <c r="I34" i="1" s="1"/>
  <c r="L33" i="1"/>
  <c r="N33" i="1" s="1"/>
  <c r="K33" i="1"/>
  <c r="M33" i="1" s="1"/>
  <c r="I33" i="1"/>
  <c r="H33" i="1"/>
  <c r="G33" i="1"/>
  <c r="F33" i="1"/>
  <c r="Q33" i="1" s="1"/>
  <c r="L32" i="1"/>
  <c r="Q32" i="1" s="1"/>
  <c r="K32" i="1"/>
  <c r="M32" i="1" s="1"/>
  <c r="G32" i="1"/>
  <c r="H32" i="1" s="1"/>
  <c r="F32" i="1"/>
  <c r="P32" i="1" s="1"/>
  <c r="Q31" i="1"/>
  <c r="N31" i="1"/>
  <c r="M31" i="1"/>
  <c r="L31" i="1"/>
  <c r="K31" i="1"/>
  <c r="G31" i="1"/>
  <c r="I31" i="1" s="1"/>
  <c r="F31" i="1"/>
  <c r="H31" i="1" s="1"/>
  <c r="M30" i="1"/>
  <c r="L30" i="1"/>
  <c r="N30" i="1" s="1"/>
  <c r="K30" i="1"/>
  <c r="G30" i="1"/>
  <c r="G35" i="1" s="1"/>
  <c r="F30" i="1"/>
  <c r="P30" i="1" s="1"/>
  <c r="L29" i="1"/>
  <c r="N29" i="1" s="1"/>
  <c r="K29" i="1"/>
  <c r="M29" i="1" s="1"/>
  <c r="I29" i="1"/>
  <c r="H29" i="1"/>
  <c r="G29" i="1"/>
  <c r="F29" i="1"/>
  <c r="Q29" i="1" s="1"/>
  <c r="L28" i="1"/>
  <c r="L35" i="1" s="1"/>
  <c r="N35" i="1" s="1"/>
  <c r="K28" i="1"/>
  <c r="M28" i="1" s="1"/>
  <c r="G28" i="1"/>
  <c r="H28" i="1" s="1"/>
  <c r="F28" i="1"/>
  <c r="P28" i="1" s="1"/>
  <c r="M26" i="1"/>
  <c r="L26" i="1"/>
  <c r="N26" i="1" s="1"/>
  <c r="K26" i="1"/>
  <c r="G26" i="1"/>
  <c r="F26" i="1"/>
  <c r="P26" i="1" s="1"/>
  <c r="L25" i="1"/>
  <c r="N25" i="1" s="1"/>
  <c r="K25" i="1"/>
  <c r="M25" i="1" s="1"/>
  <c r="I25" i="1"/>
  <c r="H25" i="1"/>
  <c r="G25" i="1"/>
  <c r="F25" i="1"/>
  <c r="Q25" i="1" s="1"/>
  <c r="L24" i="1"/>
  <c r="Q24" i="1" s="1"/>
  <c r="K24" i="1"/>
  <c r="M24" i="1" s="1"/>
  <c r="G24" i="1"/>
  <c r="H24" i="1" s="1"/>
  <c r="F24" i="1"/>
  <c r="P24" i="1" s="1"/>
  <c r="Q23" i="1"/>
  <c r="N23" i="1"/>
  <c r="M23" i="1"/>
  <c r="L23" i="1"/>
  <c r="K23" i="1"/>
  <c r="G23" i="1"/>
  <c r="I23" i="1" s="1"/>
  <c r="F23" i="1"/>
  <c r="H23" i="1" s="1"/>
  <c r="M22" i="1"/>
  <c r="L22" i="1"/>
  <c r="N22" i="1" s="1"/>
  <c r="K22" i="1"/>
  <c r="G22" i="1"/>
  <c r="G27" i="1" s="1"/>
  <c r="F22" i="1"/>
  <c r="I22" i="1" s="1"/>
  <c r="L21" i="1"/>
  <c r="N21" i="1" s="1"/>
  <c r="K21" i="1"/>
  <c r="M21" i="1" s="1"/>
  <c r="I21" i="1"/>
  <c r="H21" i="1"/>
  <c r="G21" i="1"/>
  <c r="F21" i="1"/>
  <c r="Q21" i="1" s="1"/>
  <c r="L20" i="1"/>
  <c r="L27" i="1" s="1"/>
  <c r="N27" i="1" s="1"/>
  <c r="K20" i="1"/>
  <c r="M20" i="1" s="1"/>
  <c r="G20" i="1"/>
  <c r="H20" i="1" s="1"/>
  <c r="F20" i="1"/>
  <c r="P20" i="1" s="1"/>
  <c r="M18" i="1"/>
  <c r="L18" i="1"/>
  <c r="N18" i="1" s="1"/>
  <c r="K18" i="1"/>
  <c r="G18" i="1"/>
  <c r="F18" i="1"/>
  <c r="H18" i="1" s="1"/>
  <c r="L17" i="1"/>
  <c r="N17" i="1" s="1"/>
  <c r="K17" i="1"/>
  <c r="M17" i="1" s="1"/>
  <c r="I17" i="1"/>
  <c r="H17" i="1"/>
  <c r="G17" i="1"/>
  <c r="F17" i="1"/>
  <c r="Q17" i="1" s="1"/>
  <c r="L16" i="1"/>
  <c r="N16" i="1" s="1"/>
  <c r="K16" i="1"/>
  <c r="M16" i="1" s="1"/>
  <c r="G16" i="1"/>
  <c r="H16" i="1" s="1"/>
  <c r="F16" i="1"/>
  <c r="P16" i="1" s="1"/>
  <c r="Q15" i="1"/>
  <c r="N15" i="1"/>
  <c r="M15" i="1"/>
  <c r="L15" i="1"/>
  <c r="K15" i="1"/>
  <c r="G15" i="1"/>
  <c r="I15" i="1" s="1"/>
  <c r="F15" i="1"/>
  <c r="H15" i="1" s="1"/>
  <c r="M14" i="1"/>
  <c r="L14" i="1"/>
  <c r="N14" i="1" s="1"/>
  <c r="K14" i="1"/>
  <c r="G14" i="1"/>
  <c r="F14" i="1"/>
  <c r="H14" i="1" s="1"/>
  <c r="L13" i="1"/>
  <c r="N13" i="1" s="1"/>
  <c r="K13" i="1"/>
  <c r="M13" i="1" s="1"/>
  <c r="I13" i="1"/>
  <c r="H13" i="1"/>
  <c r="G13" i="1"/>
  <c r="F13" i="1"/>
  <c r="Q13" i="1" s="1"/>
  <c r="L12" i="1"/>
  <c r="Q12" i="1" s="1"/>
  <c r="K12" i="1"/>
  <c r="M12" i="1" s="1"/>
  <c r="G12" i="1"/>
  <c r="H12" i="1" s="1"/>
  <c r="F12" i="1"/>
  <c r="P12" i="1" s="1"/>
  <c r="Q11" i="1"/>
  <c r="N11" i="1"/>
  <c r="M11" i="1"/>
  <c r="L11" i="1"/>
  <c r="K11" i="1"/>
  <c r="G11" i="1"/>
  <c r="I11" i="1" s="1"/>
  <c r="F11" i="1"/>
  <c r="H11" i="1" s="1"/>
  <c r="L10" i="1"/>
  <c r="N10" i="1" s="1"/>
  <c r="K10" i="1"/>
  <c r="M10" i="1" s="1"/>
  <c r="G10" i="1"/>
  <c r="F10" i="1"/>
  <c r="I10" i="1" s="1"/>
  <c r="L9" i="1"/>
  <c r="N9" i="1" s="1"/>
  <c r="K9" i="1"/>
  <c r="M9" i="1" s="1"/>
  <c r="I9" i="1"/>
  <c r="H9" i="1"/>
  <c r="G9" i="1"/>
  <c r="F9" i="1"/>
  <c r="Q9" i="1" s="1"/>
  <c r="L8" i="1"/>
  <c r="N8" i="1" s="1"/>
  <c r="K8" i="1"/>
  <c r="M8" i="1" s="1"/>
  <c r="G8" i="1"/>
  <c r="F8" i="1"/>
  <c r="P8" i="1" s="1"/>
  <c r="Q7" i="1"/>
  <c r="N7" i="1"/>
  <c r="M7" i="1"/>
  <c r="L7" i="1"/>
  <c r="K7" i="1"/>
  <c r="G7" i="1"/>
  <c r="I7" i="1" s="1"/>
  <c r="F7" i="1"/>
  <c r="H7" i="1" s="1"/>
  <c r="L6" i="1"/>
  <c r="L19" i="1" s="1"/>
  <c r="N19" i="1" s="1"/>
  <c r="K6" i="1"/>
  <c r="M6" i="1" s="1"/>
  <c r="G6" i="1"/>
  <c r="G19" i="1" s="1"/>
  <c r="F6" i="1"/>
  <c r="I6" i="1" s="1"/>
  <c r="G52" i="1" l="1"/>
  <c r="P10" i="1"/>
  <c r="P38" i="1"/>
  <c r="Q6" i="1"/>
  <c r="Q22" i="1"/>
  <c r="Q30" i="1"/>
  <c r="N12" i="1"/>
  <c r="N20" i="1"/>
  <c r="N24" i="1"/>
  <c r="I26" i="1"/>
  <c r="N28" i="1"/>
  <c r="Q8" i="1"/>
  <c r="Q16" i="1"/>
  <c r="Q20" i="1"/>
  <c r="Q36" i="1"/>
  <c r="Q40" i="1"/>
  <c r="Q44" i="1"/>
  <c r="Q48" i="1"/>
  <c r="P13" i="1"/>
  <c r="P17" i="1"/>
  <c r="K19" i="1"/>
  <c r="M19" i="1" s="1"/>
  <c r="P21" i="1"/>
  <c r="P25" i="1"/>
  <c r="K27" i="1"/>
  <c r="M27" i="1" s="1"/>
  <c r="P29" i="1"/>
  <c r="P33" i="1"/>
  <c r="K35" i="1"/>
  <c r="M35" i="1" s="1"/>
  <c r="H36" i="1"/>
  <c r="P37" i="1"/>
  <c r="P41" i="1"/>
  <c r="P45" i="1"/>
  <c r="H48" i="1"/>
  <c r="P49" i="1"/>
  <c r="K51" i="1"/>
  <c r="Q14" i="1"/>
  <c r="Q18" i="1"/>
  <c r="I14" i="1"/>
  <c r="I18" i="1"/>
  <c r="I30" i="1"/>
  <c r="N32" i="1"/>
  <c r="Q28" i="1"/>
  <c r="H8" i="1"/>
  <c r="P9" i="1"/>
  <c r="N6" i="1"/>
  <c r="I8" i="1"/>
  <c r="I12" i="1"/>
  <c r="I16" i="1"/>
  <c r="I20" i="1"/>
  <c r="I24" i="1"/>
  <c r="I28" i="1"/>
  <c r="I32" i="1"/>
  <c r="I36" i="1"/>
  <c r="I40" i="1"/>
  <c r="I44" i="1"/>
  <c r="I48" i="1"/>
  <c r="L51" i="1"/>
  <c r="P50" i="1"/>
  <c r="Q50" i="1"/>
  <c r="P14" i="1"/>
  <c r="P18" i="1"/>
  <c r="P34" i="1"/>
  <c r="P42" i="1"/>
  <c r="Q26" i="1"/>
  <c r="Q34" i="1"/>
  <c r="Q42" i="1"/>
  <c r="Q46" i="1"/>
  <c r="H6" i="1"/>
  <c r="P7" i="1"/>
  <c r="H10" i="1"/>
  <c r="P11" i="1"/>
  <c r="P15" i="1"/>
  <c r="F19" i="1"/>
  <c r="H22" i="1"/>
  <c r="P23" i="1"/>
  <c r="H26" i="1"/>
  <c r="F27" i="1"/>
  <c r="H30" i="1"/>
  <c r="P31" i="1"/>
  <c r="H34" i="1"/>
  <c r="F35" i="1"/>
  <c r="H38" i="1"/>
  <c r="P39" i="1"/>
  <c r="H42" i="1"/>
  <c r="P43" i="1"/>
  <c r="H46" i="1"/>
  <c r="P47" i="1"/>
  <c r="H50" i="1"/>
  <c r="F51" i="1"/>
  <c r="P6" i="1"/>
  <c r="P22" i="1"/>
  <c r="P46" i="1"/>
  <c r="Q10" i="1"/>
  <c r="Q38" i="1"/>
  <c r="H27" i="1" l="1"/>
  <c r="P27" i="1"/>
  <c r="Q27" i="1"/>
  <c r="I27" i="1"/>
  <c r="K52" i="1"/>
  <c r="M51" i="1"/>
  <c r="M52" i="1" s="1"/>
  <c r="I51" i="1"/>
  <c r="F52" i="1"/>
  <c r="H51" i="1"/>
  <c r="Q51" i="1"/>
  <c r="P51" i="1"/>
  <c r="H35" i="1"/>
  <c r="Q35" i="1"/>
  <c r="P35" i="1"/>
  <c r="I35" i="1"/>
  <c r="H19" i="1"/>
  <c r="P19" i="1"/>
  <c r="I19" i="1"/>
  <c r="Q19" i="1"/>
  <c r="L52" i="1"/>
  <c r="N51" i="1"/>
  <c r="N52" i="1" s="1"/>
  <c r="Q52" i="1" l="1"/>
  <c r="P52" i="1"/>
  <c r="I52" i="1"/>
  <c r="H52" i="1"/>
</calcChain>
</file>

<file path=xl/sharedStrings.xml><?xml version="1.0" encoding="utf-8"?>
<sst xmlns="http://schemas.openxmlformats.org/spreadsheetml/2006/main" count="150" uniqueCount="146">
  <si>
    <t>Days In Month</t>
  </si>
  <si>
    <t>Hours</t>
  </si>
  <si>
    <t>Beddays (Total)</t>
  </si>
  <si>
    <t>Average Daily</t>
  </si>
  <si>
    <t>CHPPD</t>
  </si>
  <si>
    <t>Head of Nursing Comments where the total fill rate is  75% or less</t>
  </si>
  <si>
    <t>CC Code</t>
  </si>
  <si>
    <t>Cost Centre</t>
  </si>
  <si>
    <t>Ward</t>
  </si>
  <si>
    <t>Actual</t>
  </si>
  <si>
    <t>Plan</t>
  </si>
  <si>
    <t>Fill Rate</t>
  </si>
  <si>
    <t>Difference</t>
  </si>
  <si>
    <t>Occupied</t>
  </si>
  <si>
    <t>Available</t>
  </si>
  <si>
    <t>125906</t>
  </si>
  <si>
    <t>C808 125906</t>
  </si>
  <si>
    <t>C808</t>
  </si>
  <si>
    <t>127809</t>
  </si>
  <si>
    <t>A300 127809</t>
  </si>
  <si>
    <t>A300</t>
  </si>
  <si>
    <t>127808</t>
  </si>
  <si>
    <t>A400 127808</t>
  </si>
  <si>
    <t>A400</t>
  </si>
  <si>
    <t>109008</t>
  </si>
  <si>
    <t>A515 109008</t>
  </si>
  <si>
    <t>A515</t>
  </si>
  <si>
    <t>127810</t>
  </si>
  <si>
    <t>A518 127810</t>
  </si>
  <si>
    <t>A518</t>
  </si>
  <si>
    <t>109011</t>
  </si>
  <si>
    <t>A522 109011</t>
  </si>
  <si>
    <t>A522</t>
  </si>
  <si>
    <t>109012</t>
  </si>
  <si>
    <t>A524 109012</t>
  </si>
  <si>
    <t>A524</t>
  </si>
  <si>
    <t>127817</t>
  </si>
  <si>
    <t>A525 127817</t>
  </si>
  <si>
    <t>A525</t>
  </si>
  <si>
    <t>109005</t>
  </si>
  <si>
    <t>A528 109005</t>
  </si>
  <si>
    <t>A528</t>
  </si>
  <si>
    <t>127811</t>
  </si>
  <si>
    <t>A605 127811</t>
  </si>
  <si>
    <t>A605</t>
  </si>
  <si>
    <t>127807</t>
  </si>
  <si>
    <t>A900 127807</t>
  </si>
  <si>
    <t>A900</t>
  </si>
  <si>
    <t>127050</t>
  </si>
  <si>
    <t>Ward 100 127050</t>
  </si>
  <si>
    <t>100</t>
  </si>
  <si>
    <t>127051</t>
  </si>
  <si>
    <t>Ward 200 127051</t>
  </si>
  <si>
    <t>200</t>
  </si>
  <si>
    <t xml:space="preserve">Medicine Total </t>
  </si>
  <si>
    <t>109007</t>
  </si>
  <si>
    <t>C603 Coronary Care Unit 109007</t>
  </si>
  <si>
    <t>C603</t>
  </si>
  <si>
    <t>101141</t>
  </si>
  <si>
    <t>C604 (CICU Cardiac Intensive Care) 101141</t>
  </si>
  <si>
    <t>C604</t>
  </si>
  <si>
    <t>101951</t>
  </si>
  <si>
    <t>C705 101951</t>
  </si>
  <si>
    <t>C705</t>
  </si>
  <si>
    <t>101952</t>
  </si>
  <si>
    <t>C708 101952</t>
  </si>
  <si>
    <t>C708</t>
  </si>
  <si>
    <t>101953</t>
  </si>
  <si>
    <t>C805 BHI Cardiology 101953</t>
  </si>
  <si>
    <t>C805</t>
  </si>
  <si>
    <t>104008</t>
  </si>
  <si>
    <t>D603 Ward 61 104008</t>
  </si>
  <si>
    <t>D603</t>
  </si>
  <si>
    <t>104009</t>
  </si>
  <si>
    <t>D703 Ward 62 104009</t>
  </si>
  <si>
    <t>D703</t>
  </si>
  <si>
    <t xml:space="preserve">Specialised ServicesTotal </t>
  </si>
  <si>
    <t>103101</t>
  </si>
  <si>
    <t>H304 103101</t>
  </si>
  <si>
    <t>H304A</t>
  </si>
  <si>
    <t>101107</t>
  </si>
  <si>
    <t>A600 101107</t>
  </si>
  <si>
    <t>A600</t>
  </si>
  <si>
    <t>101179</t>
  </si>
  <si>
    <t>A602 101179</t>
  </si>
  <si>
    <t>A602</t>
  </si>
  <si>
    <t>101192</t>
  </si>
  <si>
    <t>A604 101192</t>
  </si>
  <si>
    <t>A604</t>
  </si>
  <si>
    <t>101193</t>
  </si>
  <si>
    <t>A609 101193</t>
  </si>
  <si>
    <t>A609</t>
  </si>
  <si>
    <t>101189</t>
  </si>
  <si>
    <t>A700 101189</t>
  </si>
  <si>
    <t>A700</t>
  </si>
  <si>
    <t>101190</t>
  </si>
  <si>
    <t>A800 101190</t>
  </si>
  <si>
    <t>A800</t>
  </si>
  <si>
    <t xml:space="preserve">Surgery Total </t>
  </si>
  <si>
    <t>102043</t>
  </si>
  <si>
    <t>E400 Seahorse Intensive Care Unit (PICU) 102043</t>
  </si>
  <si>
    <t>E400</t>
  </si>
  <si>
    <t>102251</t>
  </si>
  <si>
    <t>E510 Caterpillar Ward (Ward 30) 102251</t>
  </si>
  <si>
    <t>E510</t>
  </si>
  <si>
    <t>102041</t>
  </si>
  <si>
    <t>E602 Penguin Ward (Ward 31) 102041</t>
  </si>
  <si>
    <t>E602</t>
  </si>
  <si>
    <t>102033</t>
  </si>
  <si>
    <t>E600 Dolphin Ward (Ward 32) 102033</t>
  </si>
  <si>
    <t>E600</t>
  </si>
  <si>
    <t>102262</t>
  </si>
  <si>
    <t>E512 Daisy Ward (Ward 33) 102262</t>
  </si>
  <si>
    <t>E512</t>
  </si>
  <si>
    <t>102260</t>
  </si>
  <si>
    <t>E700 Starlight Ward (Ward 34) 102260</t>
  </si>
  <si>
    <t>E700</t>
  </si>
  <si>
    <t>102034</t>
  </si>
  <si>
    <t>E702 Apollo 35 Ward (Ward 35) 102034</t>
  </si>
  <si>
    <t>E702</t>
  </si>
  <si>
    <t>102240</t>
  </si>
  <si>
    <t>E406 Lighthouse Ward (Ward 37) 102240</t>
  </si>
  <si>
    <t>E406</t>
  </si>
  <si>
    <t>102266</t>
  </si>
  <si>
    <t>E500 Bluebell Ward / E501 Sunflower Ward (Ward 38) 102266</t>
  </si>
  <si>
    <t>E500/1</t>
  </si>
  <si>
    <t>102177</t>
  </si>
  <si>
    <t>Midwifery Led Unit 102177</t>
  </si>
  <si>
    <t>MLU</t>
  </si>
  <si>
    <t>102074</t>
  </si>
  <si>
    <t>Ward 73 102074</t>
  </si>
  <si>
    <t>73</t>
  </si>
  <si>
    <t>102077</t>
  </si>
  <si>
    <t>NICU 102077</t>
  </si>
  <si>
    <t>75</t>
  </si>
  <si>
    <t>102075</t>
  </si>
  <si>
    <t>Ward 76 102075</t>
  </si>
  <si>
    <t>76</t>
  </si>
  <si>
    <t>102068</t>
  </si>
  <si>
    <t>CDS - Ward 77 102068</t>
  </si>
  <si>
    <t>77</t>
  </si>
  <si>
    <t>102078</t>
  </si>
  <si>
    <t>Ward 78 102078</t>
  </si>
  <si>
    <t>78</t>
  </si>
  <si>
    <t>Women's and Children's Total</t>
  </si>
  <si>
    <t>Trust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</si>
</sst>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%"/>
  </numFmts>
  <fonts count="5" x14ac:knownFonts="1">
    <font>
      <sz val="11"/>
      <color theme="1"/>
      <name val="Calibri"/>
      <family val="2"/>
      <scheme val="minor"/>
    </font>
    <font>
      <i/>
      <sz val="11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b/>
      <sz val="12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6795556505021"/>
        <bgColor indexed="64"/>
      </patternFill>
    </fill>
  </fills>
  <borders count="1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17" fontId="0" fillId="0" borderId="0" xfId="0" applyNumberFormat="1"/>
    <xf numFmtId="4" fontId="0" fillId="0" borderId="0" xfId="0" applyNumberFormat="1"/>
    <xf numFmtId="0" fontId="1" fillId="0" borderId="0" xfId="0" applyFont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 wrapText="1"/>
    </xf>
    <xf numFmtId="0" fontId="2" fillId="0" borderId="5" xfId="0" applyFont="1" applyBorder="1"/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4" fontId="2" fillId="0" borderId="10" xfId="0" applyNumberFormat="1" applyFont="1" applyBorder="1" applyAlignment="1">
      <alignment horizontal="center"/>
    </xf>
    <xf numFmtId="0" fontId="2" fillId="0" borderId="12" xfId="0" applyFont="1" applyBorder="1" applyAlignment="1">
      <alignment horizontal="center" wrapText="1"/>
    </xf>
    <xf numFmtId="0" fontId="0" fillId="0" borderId="5" xfId="0" applyBorder="1"/>
    <xf numFmtId="0" fontId="3" fillId="0" borderId="5" xfId="0" applyFont="1" applyBorder="1"/>
    <xf numFmtId="164" fontId="0" fillId="0" borderId="11" xfId="0" applyNumberFormat="1" applyBorder="1" applyAlignment="1">
      <alignment horizontal="center"/>
    </xf>
    <xf numFmtId="3" fontId="0" fillId="0" borderId="9" xfId="0" applyNumberFormat="1" applyBorder="1" applyAlignment="1">
      <alignment horizontal="center"/>
    </xf>
    <xf numFmtId="165" fontId="0" fillId="0" borderId="9" xfId="0" applyNumberFormat="1" applyBorder="1" applyAlignment="1">
      <alignment horizontal="center"/>
    </xf>
    <xf numFmtId="164" fontId="0" fillId="0" borderId="10" xfId="0" applyNumberFormat="1" applyBorder="1" applyAlignment="1">
      <alignment horizontal="center"/>
    </xf>
    <xf numFmtId="0" fontId="0" fillId="0" borderId="0" xfId="0" applyAlignment="1">
      <alignment horizontal="center"/>
    </xf>
    <xf numFmtId="3" fontId="0" fillId="0" borderId="11" xfId="0" applyNumberFormat="1" applyBorder="1" applyAlignment="1">
      <alignment horizontal="center"/>
    </xf>
    <xf numFmtId="3" fontId="0" fillId="0" borderId="10" xfId="0" applyNumberFormat="1" applyBorder="1" applyAlignment="1">
      <alignment horizontal="center"/>
    </xf>
    <xf numFmtId="4" fontId="0" fillId="0" borderId="11" xfId="0" applyNumberFormat="1" applyBorder="1" applyAlignment="1">
      <alignment horizontal="center"/>
    </xf>
    <xf numFmtId="4" fontId="0" fillId="0" borderId="10" xfId="0" applyNumberFormat="1" applyBorder="1" applyAlignment="1">
      <alignment horizontal="center"/>
    </xf>
    <xf numFmtId="0" fontId="0" fillId="0" borderId="5" xfId="0" quotePrefix="1" applyBorder="1"/>
    <xf numFmtId="0" fontId="2" fillId="3" borderId="2" xfId="0" applyFont="1" applyFill="1" applyBorder="1"/>
    <xf numFmtId="0" fontId="2" fillId="3" borderId="3" xfId="0" applyFont="1" applyFill="1" applyBorder="1"/>
    <xf numFmtId="0" fontId="2" fillId="3" borderId="4" xfId="0" applyFont="1" applyFill="1" applyBorder="1"/>
    <xf numFmtId="164" fontId="2" fillId="3" borderId="11" xfId="0" applyNumberFormat="1" applyFont="1" applyFill="1" applyBorder="1" applyAlignment="1">
      <alignment horizontal="center"/>
    </xf>
    <xf numFmtId="3" fontId="2" fillId="3" borderId="9" xfId="0" applyNumberFormat="1" applyFont="1" applyFill="1" applyBorder="1" applyAlignment="1">
      <alignment horizontal="center"/>
    </xf>
    <xf numFmtId="165" fontId="2" fillId="3" borderId="9" xfId="0" applyNumberFormat="1" applyFont="1" applyFill="1" applyBorder="1" applyAlignment="1">
      <alignment horizontal="center"/>
    </xf>
    <xf numFmtId="164" fontId="2" fillId="3" borderId="10" xfId="0" applyNumberFormat="1" applyFont="1" applyFill="1" applyBorder="1" applyAlignment="1">
      <alignment horizontal="center"/>
    </xf>
    <xf numFmtId="3" fontId="2" fillId="3" borderId="11" xfId="0" applyNumberFormat="1" applyFont="1" applyFill="1" applyBorder="1" applyAlignment="1">
      <alignment horizontal="center"/>
    </xf>
    <xf numFmtId="3" fontId="2" fillId="3" borderId="10" xfId="0" applyNumberFormat="1" applyFont="1" applyFill="1" applyBorder="1" applyAlignment="1">
      <alignment horizontal="center"/>
    </xf>
    <xf numFmtId="4" fontId="2" fillId="3" borderId="11" xfId="0" applyNumberFormat="1" applyFont="1" applyFill="1" applyBorder="1" applyAlignment="1">
      <alignment horizontal="center"/>
    </xf>
    <xf numFmtId="4" fontId="2" fillId="3" borderId="10" xfId="0" applyNumberFormat="1" applyFont="1" applyFill="1" applyBorder="1" applyAlignment="1">
      <alignment horizontal="center"/>
    </xf>
    <xf numFmtId="0" fontId="2" fillId="0" borderId="5" xfId="0" applyFont="1" applyBorder="1" applyAlignment="1">
      <alignment wrapText="1"/>
    </xf>
    <xf numFmtId="0" fontId="3" fillId="0" borderId="5" xfId="0" quotePrefix="1" applyFont="1" applyBorder="1"/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0" xfId="0" applyFont="1"/>
    <xf numFmtId="164" fontId="4" fillId="0" borderId="11" xfId="0" applyNumberFormat="1" applyFont="1" applyBorder="1" applyAlignment="1">
      <alignment horizontal="center"/>
    </xf>
    <xf numFmtId="3" fontId="4" fillId="0" borderId="9" xfId="0" applyNumberFormat="1" applyFont="1" applyBorder="1" applyAlignment="1">
      <alignment horizontal="center"/>
    </xf>
    <xf numFmtId="165" fontId="4" fillId="0" borderId="9" xfId="0" applyNumberFormat="1" applyFont="1" applyBorder="1" applyAlignment="1">
      <alignment horizontal="center"/>
    </xf>
    <xf numFmtId="164" fontId="4" fillId="0" borderId="10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3" fontId="4" fillId="0" borderId="11" xfId="0" applyNumberFormat="1" applyFont="1" applyBorder="1" applyAlignment="1">
      <alignment horizontal="center"/>
    </xf>
    <xf numFmtId="3" fontId="4" fillId="0" borderId="10" xfId="0" applyNumberFormat="1" applyFont="1" applyBorder="1" applyAlignment="1">
      <alignment horizontal="center"/>
    </xf>
    <xf numFmtId="4" fontId="4" fillId="0" borderId="11" xfId="0" applyNumberFormat="1" applyFont="1" applyBorder="1" applyAlignment="1">
      <alignment horizontal="center"/>
    </xf>
    <xf numFmtId="4" fontId="4" fillId="0" borderId="10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andona\AppData\Local\Microsoft\Windows\Temporary%20Internet%20Files\Content.Outlook\NO1Y42N6\StaffingReturn_Oct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nify"/>
      <sheetName val="PSD"/>
      <sheetName val="CHPPD"/>
      <sheetName val="Unify Report"/>
      <sheetName val="Beddays_Data"/>
    </sheetNames>
    <sheetDataSet>
      <sheetData sheetId="0"/>
      <sheetData sheetId="1"/>
      <sheetData sheetId="2"/>
      <sheetData sheetId="3">
        <row r="2">
          <cell r="A2" t="str">
            <v>125906</v>
          </cell>
          <cell r="B2" t="str">
            <v>C808 125906</v>
          </cell>
          <cell r="C2">
            <v>1340.5</v>
          </cell>
          <cell r="D2">
            <v>1403</v>
          </cell>
          <cell r="E2">
            <v>0.95545260156806799</v>
          </cell>
          <cell r="F2">
            <v>-62.5</v>
          </cell>
          <cell r="G2">
            <v>1848.75</v>
          </cell>
          <cell r="H2">
            <v>1083.61666666667</v>
          </cell>
          <cell r="I2">
            <v>1.7060922527954174</v>
          </cell>
          <cell r="J2">
            <v>765.13333333333003</v>
          </cell>
          <cell r="K2">
            <v>1033.75</v>
          </cell>
          <cell r="L2">
            <v>1023</v>
          </cell>
          <cell r="M2">
            <v>1.0105083088954057</v>
          </cell>
          <cell r="N2">
            <v>10.75</v>
          </cell>
          <cell r="O2">
            <v>1705.5</v>
          </cell>
          <cell r="P2">
            <v>682</v>
          </cell>
          <cell r="Q2">
            <v>2.5007331378299122</v>
          </cell>
          <cell r="R2">
            <v>1023.5</v>
          </cell>
          <cell r="S2">
            <v>5928.5</v>
          </cell>
          <cell r="T2">
            <v>4191.6166666666704</v>
          </cell>
          <cell r="U2">
            <v>1.4143707479612071</v>
          </cell>
          <cell r="V2">
            <v>1736.8833333333296</v>
          </cell>
        </row>
        <row r="3">
          <cell r="A3" t="str">
            <v>127809</v>
          </cell>
          <cell r="B3" t="str">
            <v>A300 127809</v>
          </cell>
          <cell r="C3">
            <v>3021.9166666666665</v>
          </cell>
          <cell r="D3">
            <v>2957.1666666666665</v>
          </cell>
          <cell r="E3">
            <v>1.0218959589697345</v>
          </cell>
          <cell r="F3">
            <v>64.75</v>
          </cell>
          <cell r="G3">
            <v>2028.0833333333333</v>
          </cell>
          <cell r="H3">
            <v>2102.8333333333335</v>
          </cell>
          <cell r="I3">
            <v>0.96445272251723868</v>
          </cell>
          <cell r="J3">
            <v>-74.750000000000227</v>
          </cell>
          <cell r="K3">
            <v>2458</v>
          </cell>
          <cell r="L3">
            <v>2387</v>
          </cell>
          <cell r="M3">
            <v>1.0297444490992878</v>
          </cell>
          <cell r="N3">
            <v>71</v>
          </cell>
          <cell r="O3">
            <v>2053.25</v>
          </cell>
          <cell r="P3">
            <v>2046</v>
          </cell>
          <cell r="Q3">
            <v>1.0035434995112416</v>
          </cell>
          <cell r="R3">
            <v>7.25</v>
          </cell>
          <cell r="S3">
            <v>9561.25</v>
          </cell>
          <cell r="T3">
            <v>9493</v>
          </cell>
          <cell r="U3">
            <v>1.0071895080585695</v>
          </cell>
          <cell r="V3">
            <v>68.25</v>
          </cell>
        </row>
        <row r="4">
          <cell r="A4" t="str">
            <v>127808</v>
          </cell>
          <cell r="B4" t="str">
            <v>A400 127808</v>
          </cell>
          <cell r="C4">
            <v>2073</v>
          </cell>
          <cell r="D4">
            <v>2244.25</v>
          </cell>
          <cell r="E4">
            <v>0.92369388437117073</v>
          </cell>
          <cell r="F4">
            <v>-171.25</v>
          </cell>
          <cell r="G4">
            <v>1958.25</v>
          </cell>
          <cell r="H4">
            <v>1815.75</v>
          </cell>
          <cell r="I4">
            <v>1.0784799669558034</v>
          </cell>
          <cell r="J4">
            <v>142.5</v>
          </cell>
          <cell r="K4">
            <v>1672</v>
          </cell>
          <cell r="L4">
            <v>1705</v>
          </cell>
          <cell r="M4">
            <v>0.98064516129032253</v>
          </cell>
          <cell r="N4">
            <v>-33</v>
          </cell>
          <cell r="O4">
            <v>1524.25</v>
          </cell>
          <cell r="P4">
            <v>1361</v>
          </cell>
          <cell r="Q4">
            <v>1.119948567229978</v>
          </cell>
          <cell r="R4">
            <v>163.25</v>
          </cell>
          <cell r="S4">
            <v>7227.5</v>
          </cell>
          <cell r="T4">
            <v>7126</v>
          </cell>
          <cell r="U4">
            <v>1.0142436149312377</v>
          </cell>
          <cell r="V4">
            <v>101.5</v>
          </cell>
        </row>
        <row r="5">
          <cell r="A5" t="str">
            <v>109008</v>
          </cell>
          <cell r="B5" t="str">
            <v>A515 109008</v>
          </cell>
          <cell r="C5">
            <v>1741.75</v>
          </cell>
          <cell r="D5">
            <v>1866.75</v>
          </cell>
          <cell r="E5">
            <v>0.9330387036293023</v>
          </cell>
          <cell r="F5">
            <v>-125</v>
          </cell>
          <cell r="G5">
            <v>1106.5</v>
          </cell>
          <cell r="H5">
            <v>1123.5</v>
          </cell>
          <cell r="I5">
            <v>0.98486871384067642</v>
          </cell>
          <cell r="J5">
            <v>-17</v>
          </cell>
          <cell r="K5">
            <v>1353</v>
          </cell>
          <cell r="L5">
            <v>1364</v>
          </cell>
          <cell r="M5">
            <v>0.99193548387096775</v>
          </cell>
          <cell r="N5">
            <v>-11</v>
          </cell>
          <cell r="O5">
            <v>1135.8333333333333</v>
          </cell>
          <cell r="P5">
            <v>1023</v>
          </cell>
          <cell r="Q5">
            <v>1.1102965135223199</v>
          </cell>
          <cell r="R5">
            <v>112.83333333333326</v>
          </cell>
          <cell r="S5">
            <v>5337.083333333333</v>
          </cell>
          <cell r="T5">
            <v>5377.25</v>
          </cell>
          <cell r="U5">
            <v>0.9925302586514172</v>
          </cell>
          <cell r="V5">
            <v>-40.16666666666697</v>
          </cell>
        </row>
        <row r="6">
          <cell r="A6" t="str">
            <v>127810</v>
          </cell>
          <cell r="B6" t="str">
            <v>A518 127810</v>
          </cell>
          <cell r="C6">
            <v>1064.1666666666667</v>
          </cell>
          <cell r="D6">
            <v>1114.6666666666667</v>
          </cell>
          <cell r="E6">
            <v>0.95469497607655507</v>
          </cell>
          <cell r="F6">
            <v>-50.5</v>
          </cell>
          <cell r="G6">
            <v>678.75</v>
          </cell>
          <cell r="H6">
            <v>735.5</v>
          </cell>
          <cell r="I6">
            <v>0.92284160435078177</v>
          </cell>
          <cell r="J6">
            <v>-56.75</v>
          </cell>
          <cell r="K6">
            <v>682</v>
          </cell>
          <cell r="L6">
            <v>682</v>
          </cell>
          <cell r="M6">
            <v>1</v>
          </cell>
          <cell r="N6">
            <v>0</v>
          </cell>
          <cell r="O6">
            <v>704</v>
          </cell>
          <cell r="P6">
            <v>682</v>
          </cell>
          <cell r="Q6">
            <v>1.032258064516129</v>
          </cell>
          <cell r="R6">
            <v>22</v>
          </cell>
          <cell r="S6">
            <v>3128.916666666667</v>
          </cell>
          <cell r="T6">
            <v>3214.166666666667</v>
          </cell>
          <cell r="U6">
            <v>0.97347679543686805</v>
          </cell>
          <cell r="V6">
            <v>-85.25</v>
          </cell>
        </row>
        <row r="7">
          <cell r="A7" t="str">
            <v>109011</v>
          </cell>
          <cell r="B7" t="str">
            <v>A522 109011</v>
          </cell>
          <cell r="C7">
            <v>1607.75</v>
          </cell>
          <cell r="D7">
            <v>1642.25</v>
          </cell>
          <cell r="E7">
            <v>0.978992236261227</v>
          </cell>
          <cell r="F7">
            <v>-34.5</v>
          </cell>
          <cell r="G7">
            <v>1345.75</v>
          </cell>
          <cell r="H7">
            <v>1126.25</v>
          </cell>
          <cell r="I7">
            <v>1.1948945615982243</v>
          </cell>
          <cell r="J7">
            <v>219.5</v>
          </cell>
          <cell r="K7">
            <v>1023</v>
          </cell>
          <cell r="L7">
            <v>1023</v>
          </cell>
          <cell r="M7">
            <v>1</v>
          </cell>
          <cell r="N7">
            <v>0</v>
          </cell>
          <cell r="O7">
            <v>1331.35</v>
          </cell>
          <cell r="P7">
            <v>1023</v>
          </cell>
          <cell r="Q7">
            <v>1.3014173998044967</v>
          </cell>
          <cell r="R7">
            <v>308.34999999999991</v>
          </cell>
          <cell r="S7">
            <v>5307.85</v>
          </cell>
          <cell r="T7">
            <v>4814.5</v>
          </cell>
          <cell r="U7">
            <v>1.1024717000726971</v>
          </cell>
          <cell r="V7">
            <v>493.35000000000036</v>
          </cell>
        </row>
        <row r="8">
          <cell r="A8" t="str">
            <v>109012</v>
          </cell>
          <cell r="B8" t="str">
            <v>A524 109012</v>
          </cell>
          <cell r="C8">
            <v>1095.5</v>
          </cell>
          <cell r="D8">
            <v>1108.25</v>
          </cell>
          <cell r="E8">
            <v>0.98849537559214984</v>
          </cell>
          <cell r="F8">
            <v>-12.75</v>
          </cell>
          <cell r="G8">
            <v>967.5</v>
          </cell>
          <cell r="H8">
            <v>936.75</v>
          </cell>
          <cell r="I8">
            <v>1.032826261008807</v>
          </cell>
          <cell r="J8">
            <v>30.75</v>
          </cell>
          <cell r="K8">
            <v>1023</v>
          </cell>
          <cell r="L8">
            <v>1023</v>
          </cell>
          <cell r="M8">
            <v>1</v>
          </cell>
          <cell r="N8">
            <v>0</v>
          </cell>
          <cell r="O8">
            <v>440</v>
          </cell>
          <cell r="P8">
            <v>352.5</v>
          </cell>
          <cell r="Q8">
            <v>1.24822695035461</v>
          </cell>
          <cell r="R8">
            <v>87.5</v>
          </cell>
          <cell r="S8">
            <v>3526</v>
          </cell>
          <cell r="T8">
            <v>3420.5</v>
          </cell>
          <cell r="U8">
            <v>1.0308434439409444</v>
          </cell>
          <cell r="V8">
            <v>105.5</v>
          </cell>
        </row>
        <row r="9">
          <cell r="A9" t="str">
            <v>127817</v>
          </cell>
          <cell r="B9" t="str">
            <v>A525 127817</v>
          </cell>
          <cell r="C9">
            <v>1453.5</v>
          </cell>
          <cell r="D9">
            <v>1485</v>
          </cell>
          <cell r="E9">
            <v>0.97878787878787876</v>
          </cell>
          <cell r="F9">
            <v>-31.5</v>
          </cell>
          <cell r="G9">
            <v>686</v>
          </cell>
          <cell r="H9">
            <v>736.5</v>
          </cell>
          <cell r="I9">
            <v>0.93143245078071957</v>
          </cell>
          <cell r="J9">
            <v>-50.5</v>
          </cell>
          <cell r="K9">
            <v>1342</v>
          </cell>
          <cell r="L9">
            <v>1364</v>
          </cell>
          <cell r="M9">
            <v>0.9838709677419355</v>
          </cell>
          <cell r="N9">
            <v>-22</v>
          </cell>
          <cell r="O9">
            <v>684.25</v>
          </cell>
          <cell r="P9">
            <v>682</v>
          </cell>
          <cell r="Q9">
            <v>1.0032991202346042</v>
          </cell>
          <cell r="R9">
            <v>2.25</v>
          </cell>
          <cell r="S9">
            <v>4165.75</v>
          </cell>
          <cell r="T9">
            <v>4267.5</v>
          </cell>
          <cell r="U9">
            <v>0.97615700058582311</v>
          </cell>
          <cell r="V9">
            <v>-101.75</v>
          </cell>
        </row>
        <row r="10">
          <cell r="A10" t="str">
            <v>109005</v>
          </cell>
          <cell r="B10" t="str">
            <v>A528 109005</v>
          </cell>
          <cell r="C10">
            <v>1016.5</v>
          </cell>
          <cell r="D10">
            <v>1131.25</v>
          </cell>
          <cell r="E10">
            <v>0.89856353591160221</v>
          </cell>
          <cell r="F10">
            <v>-114.75</v>
          </cell>
          <cell r="G10">
            <v>1461.5</v>
          </cell>
          <cell r="H10">
            <v>1087</v>
          </cell>
          <cell r="I10">
            <v>1.3445262189512419</v>
          </cell>
          <cell r="J10">
            <v>374.5</v>
          </cell>
          <cell r="K10">
            <v>682</v>
          </cell>
          <cell r="L10">
            <v>682</v>
          </cell>
          <cell r="M10">
            <v>1</v>
          </cell>
          <cell r="N10">
            <v>0</v>
          </cell>
          <cell r="O10">
            <v>1155.5</v>
          </cell>
          <cell r="P10">
            <v>682</v>
          </cell>
          <cell r="Q10">
            <v>1.6942815249266863</v>
          </cell>
          <cell r="R10">
            <v>473.5</v>
          </cell>
          <cell r="S10">
            <v>4315.5</v>
          </cell>
          <cell r="T10">
            <v>3582.25</v>
          </cell>
          <cell r="U10">
            <v>1.2046897899364923</v>
          </cell>
          <cell r="V10">
            <v>733.25</v>
          </cell>
        </row>
        <row r="11">
          <cell r="A11" t="str">
            <v>127811</v>
          </cell>
          <cell r="B11" t="str">
            <v>A605 127811</v>
          </cell>
          <cell r="C11">
            <v>734</v>
          </cell>
          <cell r="D11">
            <v>746.5</v>
          </cell>
          <cell r="E11">
            <v>0.9832551908908238</v>
          </cell>
          <cell r="F11">
            <v>-12.5</v>
          </cell>
          <cell r="G11">
            <v>1795</v>
          </cell>
          <cell r="H11">
            <v>1476.5</v>
          </cell>
          <cell r="I11">
            <v>1.2157128344056891</v>
          </cell>
          <cell r="J11">
            <v>318.5</v>
          </cell>
          <cell r="K11">
            <v>682</v>
          </cell>
          <cell r="L11">
            <v>682</v>
          </cell>
          <cell r="M11">
            <v>1</v>
          </cell>
          <cell r="N11">
            <v>0</v>
          </cell>
          <cell r="O11">
            <v>793</v>
          </cell>
          <cell r="P11">
            <v>682</v>
          </cell>
          <cell r="Q11">
            <v>1.1627565982404693</v>
          </cell>
          <cell r="R11">
            <v>111</v>
          </cell>
          <cell r="S11">
            <v>4004</v>
          </cell>
          <cell r="T11">
            <v>3587</v>
          </cell>
          <cell r="U11">
            <v>1.1162531363256203</v>
          </cell>
          <cell r="V11">
            <v>417</v>
          </cell>
        </row>
        <row r="12">
          <cell r="A12" t="str">
            <v>127807</v>
          </cell>
          <cell r="B12" t="str">
            <v>A900 127807</v>
          </cell>
          <cell r="C12">
            <v>1397.25</v>
          </cell>
          <cell r="D12">
            <v>1397.75</v>
          </cell>
          <cell r="E12">
            <v>0.99964228223931317</v>
          </cell>
          <cell r="F12">
            <v>-0.5</v>
          </cell>
          <cell r="G12">
            <v>1046.5</v>
          </cell>
          <cell r="H12">
            <v>1125.5</v>
          </cell>
          <cell r="I12">
            <v>0.92980897378942695</v>
          </cell>
          <cell r="J12">
            <v>-79</v>
          </cell>
          <cell r="K12">
            <v>1022.5</v>
          </cell>
          <cell r="L12">
            <v>1023</v>
          </cell>
          <cell r="M12">
            <v>0.99951124144672532</v>
          </cell>
          <cell r="N12">
            <v>-0.5</v>
          </cell>
          <cell r="O12">
            <v>803</v>
          </cell>
          <cell r="P12">
            <v>682</v>
          </cell>
          <cell r="Q12">
            <v>1.1774193548387097</v>
          </cell>
          <cell r="R12">
            <v>121</v>
          </cell>
          <cell r="S12">
            <v>4269.25</v>
          </cell>
          <cell r="T12">
            <v>4228.25</v>
          </cell>
          <cell r="U12">
            <v>1.0096966830248921</v>
          </cell>
          <cell r="V12">
            <v>41</v>
          </cell>
        </row>
        <row r="13">
          <cell r="A13" t="str">
            <v>127050</v>
          </cell>
          <cell r="B13" t="str">
            <v>Ward 100 127050</v>
          </cell>
          <cell r="C13">
            <v>1463.75</v>
          </cell>
          <cell r="D13">
            <v>1507.5</v>
          </cell>
          <cell r="E13">
            <v>0.97097844112769482</v>
          </cell>
          <cell r="F13">
            <v>-43.75</v>
          </cell>
          <cell r="G13">
            <v>2096</v>
          </cell>
          <cell r="H13">
            <v>1880.8000000000034</v>
          </cell>
          <cell r="I13">
            <v>1.1144193960016995</v>
          </cell>
          <cell r="J13">
            <v>215.19999999999663</v>
          </cell>
          <cell r="K13">
            <v>880.5</v>
          </cell>
          <cell r="L13">
            <v>682</v>
          </cell>
          <cell r="M13">
            <v>1.2910557184750733</v>
          </cell>
          <cell r="N13">
            <v>198.5</v>
          </cell>
          <cell r="O13">
            <v>1144</v>
          </cell>
          <cell r="P13">
            <v>1023</v>
          </cell>
          <cell r="Q13">
            <v>1.118279569892473</v>
          </cell>
          <cell r="R13">
            <v>121</v>
          </cell>
          <cell r="S13">
            <v>5584.25</v>
          </cell>
          <cell r="T13">
            <v>5093.3000000000029</v>
          </cell>
          <cell r="U13">
            <v>1.0963913376396437</v>
          </cell>
          <cell r="V13">
            <v>490.94999999999709</v>
          </cell>
        </row>
        <row r="14">
          <cell r="A14" t="str">
            <v>127051</v>
          </cell>
          <cell r="B14" t="str">
            <v>Ward 200 127051</v>
          </cell>
          <cell r="C14">
            <v>1439.8</v>
          </cell>
          <cell r="D14">
            <v>1566.05</v>
          </cell>
          <cell r="E14">
            <v>0.91938316145716936</v>
          </cell>
          <cell r="F14">
            <v>-126.25</v>
          </cell>
          <cell r="G14">
            <v>2186.75</v>
          </cell>
          <cell r="H14">
            <v>2068</v>
          </cell>
          <cell r="I14">
            <v>1.0574226305609284</v>
          </cell>
          <cell r="J14">
            <v>118.75</v>
          </cell>
          <cell r="K14">
            <v>825</v>
          </cell>
          <cell r="L14">
            <v>682</v>
          </cell>
          <cell r="M14">
            <v>1.2096774193548387</v>
          </cell>
          <cell r="N14">
            <v>143</v>
          </cell>
          <cell r="O14">
            <v>1375</v>
          </cell>
          <cell r="P14">
            <v>1012</v>
          </cell>
          <cell r="Q14">
            <v>1.3586956521739131</v>
          </cell>
          <cell r="R14">
            <v>363</v>
          </cell>
          <cell r="S14">
            <v>5826.55</v>
          </cell>
          <cell r="T14">
            <v>5328.05</v>
          </cell>
          <cell r="U14">
            <v>1.0935614342958493</v>
          </cell>
          <cell r="V14">
            <v>498.5</v>
          </cell>
        </row>
        <row r="15">
          <cell r="B15" t="str">
            <v xml:space="preserve">Medicine Wards </v>
          </cell>
          <cell r="C15">
            <v>19449.383333333331</v>
          </cell>
          <cell r="D15">
            <v>20170.383333333331</v>
          </cell>
          <cell r="E15">
            <v>0.96425452168732539</v>
          </cell>
          <cell r="F15">
            <v>-721</v>
          </cell>
          <cell r="G15">
            <v>19205.333333333332</v>
          </cell>
          <cell r="H15">
            <v>17298.500000000007</v>
          </cell>
          <cell r="I15">
            <v>1.1102311375745484</v>
          </cell>
          <cell r="J15">
            <v>1906.8333333333248</v>
          </cell>
          <cell r="K15">
            <v>14678.75</v>
          </cell>
          <cell r="L15">
            <v>14322</v>
          </cell>
          <cell r="M15">
            <v>1.0249092305543919</v>
          </cell>
          <cell r="N15">
            <v>356.75</v>
          </cell>
          <cell r="O15">
            <v>14848.933333333332</v>
          </cell>
          <cell r="P15">
            <v>11932.5</v>
          </cell>
          <cell r="Q15">
            <v>1.2444109225504574</v>
          </cell>
          <cell r="R15">
            <v>2916.4333333333325</v>
          </cell>
          <cell r="S15">
            <v>68182.399999999994</v>
          </cell>
          <cell r="T15">
            <v>63723.383333333339</v>
          </cell>
          <cell r="U15">
            <v>1.0699745750055643</v>
          </cell>
          <cell r="V15">
            <v>4459.0166666666555</v>
          </cell>
        </row>
        <row r="16">
          <cell r="A16" t="str">
            <v>109007</v>
          </cell>
          <cell r="B16" t="str">
            <v>C603 Coronary Care Unit 109007</v>
          </cell>
          <cell r="C16">
            <v>1838.5</v>
          </cell>
          <cell r="D16">
            <v>1857.25</v>
          </cell>
          <cell r="E16">
            <v>0.98990442859065819</v>
          </cell>
          <cell r="F16">
            <v>-18.75</v>
          </cell>
          <cell r="G16">
            <v>342.25</v>
          </cell>
          <cell r="H16">
            <v>374</v>
          </cell>
          <cell r="I16">
            <v>0.9151069518716578</v>
          </cell>
          <cell r="J16">
            <v>-31.75</v>
          </cell>
          <cell r="K16">
            <v>1362</v>
          </cell>
          <cell r="L16">
            <v>1364</v>
          </cell>
          <cell r="M16">
            <v>0.99853372434017595</v>
          </cell>
          <cell r="N16">
            <v>-2</v>
          </cell>
          <cell r="O16">
            <v>363</v>
          </cell>
          <cell r="P16">
            <v>341</v>
          </cell>
          <cell r="Q16">
            <v>1.064516129032258</v>
          </cell>
          <cell r="R16">
            <v>22</v>
          </cell>
          <cell r="S16">
            <v>3905.75</v>
          </cell>
          <cell r="T16">
            <v>3936.25</v>
          </cell>
          <cell r="U16">
            <v>0.99225150841536991</v>
          </cell>
          <cell r="V16">
            <v>-30.5</v>
          </cell>
        </row>
        <row r="17">
          <cell r="A17" t="str">
            <v>101141</v>
          </cell>
          <cell r="B17" t="str">
            <v>C604 (CICU Cardiac Intensive Care) 101141</v>
          </cell>
          <cell r="C17">
            <v>5975.2166666666662</v>
          </cell>
          <cell r="D17">
            <v>5964.916666666667</v>
          </cell>
          <cell r="E17">
            <v>1.0017267634362033</v>
          </cell>
          <cell r="F17">
            <v>10.299999999999272</v>
          </cell>
          <cell r="G17">
            <v>631.25</v>
          </cell>
          <cell r="H17">
            <v>570.75</v>
          </cell>
          <cell r="I17">
            <v>1.106000876040298</v>
          </cell>
          <cell r="J17">
            <v>60.5</v>
          </cell>
          <cell r="K17">
            <v>6106</v>
          </cell>
          <cell r="L17">
            <v>5934</v>
          </cell>
          <cell r="M17">
            <v>1.0289855072463767</v>
          </cell>
          <cell r="N17">
            <v>172</v>
          </cell>
          <cell r="O17">
            <v>494.9</v>
          </cell>
          <cell r="P17">
            <v>356.5</v>
          </cell>
          <cell r="Q17">
            <v>1.3882187938288919</v>
          </cell>
          <cell r="R17">
            <v>138.39999999999998</v>
          </cell>
          <cell r="S17">
            <v>13207.366666666665</v>
          </cell>
          <cell r="T17">
            <v>12826.166666666668</v>
          </cell>
          <cell r="U17">
            <v>1.0297204932624711</v>
          </cell>
          <cell r="V17">
            <v>381.19999999999709</v>
          </cell>
        </row>
        <row r="18">
          <cell r="A18" t="str">
            <v>101951</v>
          </cell>
          <cell r="B18" t="str">
            <v>C705 101951</v>
          </cell>
          <cell r="C18">
            <v>1404.75</v>
          </cell>
          <cell r="D18">
            <v>1442.75</v>
          </cell>
          <cell r="E18">
            <v>0.97366141050077981</v>
          </cell>
          <cell r="F18">
            <v>-38</v>
          </cell>
          <cell r="G18">
            <v>1491.25</v>
          </cell>
          <cell r="H18">
            <v>1104.25</v>
          </cell>
          <cell r="I18">
            <v>1.35046411591578</v>
          </cell>
          <cell r="J18">
            <v>387</v>
          </cell>
          <cell r="K18">
            <v>1021</v>
          </cell>
          <cell r="L18">
            <v>1023</v>
          </cell>
          <cell r="M18">
            <v>0.99804496578690127</v>
          </cell>
          <cell r="N18">
            <v>-2</v>
          </cell>
          <cell r="O18">
            <v>970</v>
          </cell>
          <cell r="P18">
            <v>341</v>
          </cell>
          <cell r="Q18">
            <v>2.8445747800586512</v>
          </cell>
          <cell r="R18">
            <v>629</v>
          </cell>
          <cell r="S18">
            <v>4887</v>
          </cell>
          <cell r="T18">
            <v>3911</v>
          </cell>
          <cell r="U18">
            <v>1.2495525441063666</v>
          </cell>
          <cell r="V18">
            <v>976</v>
          </cell>
        </row>
        <row r="19">
          <cell r="A19" t="str">
            <v>101952</v>
          </cell>
          <cell r="B19" t="str">
            <v>C708 101952</v>
          </cell>
          <cell r="C19">
            <v>1357.75</v>
          </cell>
          <cell r="D19">
            <v>1448.25</v>
          </cell>
          <cell r="E19">
            <v>0.93751078888313477</v>
          </cell>
          <cell r="F19">
            <v>-90.5</v>
          </cell>
          <cell r="G19">
            <v>1188.75</v>
          </cell>
          <cell r="H19">
            <v>1135</v>
          </cell>
          <cell r="I19">
            <v>1.0473568281938326</v>
          </cell>
          <cell r="J19">
            <v>53.75</v>
          </cell>
          <cell r="K19">
            <v>1021.75</v>
          </cell>
          <cell r="L19">
            <v>1023</v>
          </cell>
          <cell r="M19">
            <v>0.9987781036168133</v>
          </cell>
          <cell r="N19">
            <v>-1.25</v>
          </cell>
          <cell r="O19">
            <v>484.58333333333331</v>
          </cell>
          <cell r="P19">
            <v>341</v>
          </cell>
          <cell r="Q19">
            <v>1.4210654936461389</v>
          </cell>
          <cell r="R19">
            <v>143.58333333333331</v>
          </cell>
          <cell r="S19">
            <v>4052.833333333333</v>
          </cell>
          <cell r="T19">
            <v>3947.25</v>
          </cell>
          <cell r="U19">
            <v>1.0267485802351848</v>
          </cell>
          <cell r="V19">
            <v>105.58333333333303</v>
          </cell>
        </row>
        <row r="20">
          <cell r="A20" t="str">
            <v>101953</v>
          </cell>
          <cell r="B20" t="str">
            <v>C805 BHI Cardiology 101953</v>
          </cell>
          <cell r="C20">
            <v>1346.4833333333333</v>
          </cell>
          <cell r="D20">
            <v>1419.4833333333299</v>
          </cell>
          <cell r="E20">
            <v>0.94857283753478605</v>
          </cell>
          <cell r="F20">
            <v>-72.999999999996589</v>
          </cell>
          <cell r="G20">
            <v>1648.25</v>
          </cell>
          <cell r="H20">
            <v>1110</v>
          </cell>
          <cell r="I20">
            <v>1.4849099099099099</v>
          </cell>
          <cell r="J20">
            <v>538.25</v>
          </cell>
          <cell r="K20">
            <v>1012</v>
          </cell>
          <cell r="L20">
            <v>1023</v>
          </cell>
          <cell r="M20">
            <v>0.989247311827957</v>
          </cell>
          <cell r="N20">
            <v>-11</v>
          </cell>
          <cell r="O20">
            <v>974</v>
          </cell>
          <cell r="P20">
            <v>341</v>
          </cell>
          <cell r="Q20">
            <v>2.8563049853372435</v>
          </cell>
          <cell r="R20">
            <v>633</v>
          </cell>
          <cell r="S20">
            <v>4980.7333333333336</v>
          </cell>
          <cell r="T20">
            <v>3893.4833333333299</v>
          </cell>
          <cell r="U20">
            <v>1.2792486590841974</v>
          </cell>
          <cell r="V20">
            <v>1087.2500000000036</v>
          </cell>
        </row>
        <row r="21">
          <cell r="A21" t="str">
            <v>104008</v>
          </cell>
          <cell r="B21" t="str">
            <v>D603 Ward 61 104008</v>
          </cell>
          <cell r="C21">
            <v>2645.5</v>
          </cell>
          <cell r="D21">
            <v>2622.1666666666601</v>
          </cell>
          <cell r="E21">
            <v>1.0088984936121554</v>
          </cell>
          <cell r="F21">
            <v>23.333333333339851</v>
          </cell>
          <cell r="G21">
            <v>1396.5</v>
          </cell>
          <cell r="H21">
            <v>1114.1666666666633</v>
          </cell>
          <cell r="I21">
            <v>1.2534031413612603</v>
          </cell>
          <cell r="J21">
            <v>282.33333333333667</v>
          </cell>
          <cell r="K21">
            <v>2023.6666666666667</v>
          </cell>
          <cell r="L21">
            <v>2046</v>
          </cell>
          <cell r="M21">
            <v>0.98908439231019873</v>
          </cell>
          <cell r="N21">
            <v>-22.333333333333258</v>
          </cell>
          <cell r="O21">
            <v>1025.75</v>
          </cell>
          <cell r="P21">
            <v>682</v>
          </cell>
          <cell r="Q21">
            <v>1.5040322580645162</v>
          </cell>
          <cell r="R21">
            <v>343.75</v>
          </cell>
          <cell r="S21">
            <v>7091.416666666667</v>
          </cell>
          <cell r="T21">
            <v>6464.333333333323</v>
          </cell>
          <cell r="U21">
            <v>1.0970066518847024</v>
          </cell>
          <cell r="V21">
            <v>627.08333333334394</v>
          </cell>
        </row>
        <row r="22">
          <cell r="A22" t="str">
            <v>104009</v>
          </cell>
          <cell r="B22" t="str">
            <v>D703 Ward 62 104009</v>
          </cell>
          <cell r="C22">
            <v>2458.75</v>
          </cell>
          <cell r="D22">
            <v>2611.1666666666633</v>
          </cell>
          <cell r="E22">
            <v>0.94162890151273493</v>
          </cell>
          <cell r="F22">
            <v>-152.41666666666333</v>
          </cell>
          <cell r="G22">
            <v>636.41666666666663</v>
          </cell>
          <cell r="H22">
            <v>750.08333333333269</v>
          </cell>
          <cell r="I22">
            <v>0.84846128207976967</v>
          </cell>
          <cell r="J22">
            <v>-113.66666666666606</v>
          </cell>
          <cell r="K22">
            <v>1694</v>
          </cell>
          <cell r="L22">
            <v>1705</v>
          </cell>
          <cell r="M22">
            <v>0.99354838709677418</v>
          </cell>
          <cell r="N22">
            <v>-11</v>
          </cell>
          <cell r="O22">
            <v>670.5</v>
          </cell>
          <cell r="P22">
            <v>682</v>
          </cell>
          <cell r="Q22">
            <v>0.98313782991202348</v>
          </cell>
          <cell r="R22">
            <v>-11.5</v>
          </cell>
          <cell r="S22">
            <v>5459.6666666666661</v>
          </cell>
          <cell r="T22">
            <v>5748.2499999999964</v>
          </cell>
          <cell r="U22">
            <v>0.94979631482045312</v>
          </cell>
          <cell r="V22">
            <v>-288.5833333333303</v>
          </cell>
        </row>
        <row r="23">
          <cell r="B23" t="str">
            <v xml:space="preserve">Specialised Services Wards </v>
          </cell>
          <cell r="C23">
            <v>17026.95</v>
          </cell>
          <cell r="D23">
            <v>17365.983333333323</v>
          </cell>
          <cell r="E23">
            <v>0.98047715889012976</v>
          </cell>
          <cell r="F23">
            <v>-339.03333333332193</v>
          </cell>
          <cell r="G23">
            <v>7334.666666666667</v>
          </cell>
          <cell r="H23">
            <v>6158.2499999999964</v>
          </cell>
          <cell r="I23">
            <v>1.1910310017726906</v>
          </cell>
          <cell r="J23">
            <v>1176.4166666666706</v>
          </cell>
          <cell r="K23">
            <v>14240.416666666666</v>
          </cell>
          <cell r="L23">
            <v>14118</v>
          </cell>
          <cell r="M23">
            <v>1.008670963781461</v>
          </cell>
          <cell r="N23">
            <v>122.41666666666606</v>
          </cell>
          <cell r="O23">
            <v>4982.7333333333336</v>
          </cell>
          <cell r="P23">
            <v>3084.5</v>
          </cell>
          <cell r="Q23">
            <v>1.6154103852596315</v>
          </cell>
          <cell r="R23">
            <v>1898.2333333333336</v>
          </cell>
          <cell r="S23">
            <v>43584.76666666667</v>
          </cell>
          <cell r="T23">
            <v>40726.733333333323</v>
          </cell>
          <cell r="U23">
            <v>1.0701758550076039</v>
          </cell>
          <cell r="V23">
            <v>2858.0333333333474</v>
          </cell>
        </row>
        <row r="24">
          <cell r="A24" t="str">
            <v>103101</v>
          </cell>
          <cell r="B24" t="str">
            <v>H304 103101</v>
          </cell>
          <cell r="C24">
            <v>1382.5</v>
          </cell>
          <cell r="D24">
            <v>1676.25</v>
          </cell>
          <cell r="E24">
            <v>0.8247576435495898</v>
          </cell>
          <cell r="F24">
            <v>-293.75</v>
          </cell>
          <cell r="G24">
            <v>868.86666666666667</v>
          </cell>
          <cell r="H24">
            <v>1303.8666666666666</v>
          </cell>
          <cell r="I24">
            <v>0.66637693015645771</v>
          </cell>
          <cell r="J24">
            <v>-434.99999999999989</v>
          </cell>
          <cell r="K24">
            <v>682</v>
          </cell>
          <cell r="L24">
            <v>682</v>
          </cell>
          <cell r="M24">
            <v>1</v>
          </cell>
          <cell r="N24">
            <v>0</v>
          </cell>
          <cell r="O24">
            <v>0</v>
          </cell>
          <cell r="P24">
            <v>0</v>
          </cell>
          <cell r="Q24" t="str">
            <v>-</v>
          </cell>
          <cell r="R24">
            <v>0</v>
          </cell>
          <cell r="S24">
            <v>2933.3666666666668</v>
          </cell>
          <cell r="T24">
            <v>3662.1166666666668</v>
          </cell>
          <cell r="U24">
            <v>0.80100306289167922</v>
          </cell>
          <cell r="V24">
            <v>-728.75</v>
          </cell>
        </row>
        <row r="25">
          <cell r="A25" t="str">
            <v>101107</v>
          </cell>
          <cell r="B25" t="str">
            <v>A600 101107</v>
          </cell>
          <cell r="C25">
            <v>7241.5</v>
          </cell>
          <cell r="D25">
            <v>6709</v>
          </cell>
          <cell r="E25">
            <v>1.0793709941869132</v>
          </cell>
          <cell r="F25">
            <v>532.5</v>
          </cell>
          <cell r="G25">
            <v>700.25</v>
          </cell>
          <cell r="H25">
            <v>740.5</v>
          </cell>
          <cell r="I25">
            <v>0.9456448345712356</v>
          </cell>
          <cell r="J25">
            <v>-40.25</v>
          </cell>
          <cell r="K25">
            <v>6448</v>
          </cell>
          <cell r="L25">
            <v>6138</v>
          </cell>
          <cell r="M25">
            <v>1.0505050505050506</v>
          </cell>
          <cell r="N25">
            <v>310</v>
          </cell>
          <cell r="O25">
            <v>723.25</v>
          </cell>
          <cell r="P25">
            <v>679</v>
          </cell>
          <cell r="Q25">
            <v>1.0651693667157585</v>
          </cell>
          <cell r="R25">
            <v>44.25</v>
          </cell>
          <cell r="S25">
            <v>15113</v>
          </cell>
          <cell r="T25">
            <v>14266.5</v>
          </cell>
          <cell r="U25">
            <v>1.0593348053131462</v>
          </cell>
          <cell r="V25">
            <v>846.5</v>
          </cell>
        </row>
        <row r="26">
          <cell r="A26" t="str">
            <v>101179</v>
          </cell>
          <cell r="B26" t="str">
            <v>A602 101179</v>
          </cell>
          <cell r="C26">
            <v>1069.75</v>
          </cell>
          <cell r="D26">
            <v>1069.75</v>
          </cell>
          <cell r="E26">
            <v>1</v>
          </cell>
          <cell r="F26">
            <v>0</v>
          </cell>
          <cell r="G26">
            <v>1168</v>
          </cell>
          <cell r="H26">
            <v>1216</v>
          </cell>
          <cell r="I26">
            <v>0.96052631578947367</v>
          </cell>
          <cell r="J26">
            <v>-48</v>
          </cell>
          <cell r="K26">
            <v>701.5</v>
          </cell>
          <cell r="L26">
            <v>713</v>
          </cell>
          <cell r="M26">
            <v>0.9838709677419355</v>
          </cell>
          <cell r="N26">
            <v>-11.5</v>
          </cell>
          <cell r="O26">
            <v>1195.5</v>
          </cell>
          <cell r="P26">
            <v>1069.5</v>
          </cell>
          <cell r="Q26">
            <v>1.1178120617110801</v>
          </cell>
          <cell r="R26">
            <v>126</v>
          </cell>
          <cell r="S26">
            <v>4134.75</v>
          </cell>
          <cell r="T26">
            <v>4068.25</v>
          </cell>
          <cell r="U26">
            <v>1.0163460947581884</v>
          </cell>
          <cell r="V26">
            <v>66.5</v>
          </cell>
        </row>
        <row r="27">
          <cell r="A27" t="str">
            <v>101192</v>
          </cell>
          <cell r="B27" t="str">
            <v>A604 101192</v>
          </cell>
          <cell r="C27">
            <v>1352</v>
          </cell>
          <cell r="D27">
            <v>1435</v>
          </cell>
          <cell r="E27">
            <v>0.94216027874564456</v>
          </cell>
          <cell r="F27">
            <v>-83</v>
          </cell>
          <cell r="G27">
            <v>1272.25</v>
          </cell>
          <cell r="H27">
            <v>1050</v>
          </cell>
          <cell r="I27">
            <v>1.2116666666666667</v>
          </cell>
          <cell r="J27">
            <v>222.25</v>
          </cell>
          <cell r="K27">
            <v>1046.1666666666667</v>
          </cell>
          <cell r="L27">
            <v>1069.5</v>
          </cell>
          <cell r="M27">
            <v>0.97818295153498525</v>
          </cell>
          <cell r="N27">
            <v>-23.333333333333258</v>
          </cell>
          <cell r="O27">
            <v>1149.5833333333333</v>
          </cell>
          <cell r="P27">
            <v>713</v>
          </cell>
          <cell r="Q27">
            <v>1.6123188405797102</v>
          </cell>
          <cell r="R27">
            <v>436.58333333333326</v>
          </cell>
          <cell r="S27">
            <v>4820</v>
          </cell>
          <cell r="T27">
            <v>4267.5</v>
          </cell>
          <cell r="U27">
            <v>1.1294669009958993</v>
          </cell>
          <cell r="V27">
            <v>552.5</v>
          </cell>
        </row>
        <row r="28">
          <cell r="A28" t="str">
            <v>101193</v>
          </cell>
          <cell r="B28" t="str">
            <v>A609 101193</v>
          </cell>
          <cell r="C28">
            <v>1991.2833333333333</v>
          </cell>
          <cell r="D28">
            <v>2047.95</v>
          </cell>
          <cell r="E28">
            <v>0.97233005363086666</v>
          </cell>
          <cell r="F28">
            <v>-56.666666666666742</v>
          </cell>
          <cell r="G28">
            <v>1043.4166666666667</v>
          </cell>
          <cell r="H28">
            <v>1072.6666666666667</v>
          </cell>
          <cell r="I28">
            <v>0.97273151025481663</v>
          </cell>
          <cell r="J28">
            <v>-29.25</v>
          </cell>
          <cell r="K28">
            <v>1403</v>
          </cell>
          <cell r="L28">
            <v>1426</v>
          </cell>
          <cell r="M28">
            <v>0.9838709677419355</v>
          </cell>
          <cell r="N28">
            <v>-23</v>
          </cell>
          <cell r="O28">
            <v>759</v>
          </cell>
          <cell r="P28">
            <v>713</v>
          </cell>
          <cell r="Q28">
            <v>1.064516129032258</v>
          </cell>
          <cell r="R28">
            <v>46</v>
          </cell>
          <cell r="S28">
            <v>5196.7000000000007</v>
          </cell>
          <cell r="T28">
            <v>5259.6166666666668</v>
          </cell>
          <cell r="U28">
            <v>0.98803778475617687</v>
          </cell>
          <cell r="V28">
            <v>-62.91666666666606</v>
          </cell>
        </row>
        <row r="29">
          <cell r="A29" t="str">
            <v>101189</v>
          </cell>
          <cell r="B29" t="str">
            <v>A700 101189</v>
          </cell>
          <cell r="C29">
            <v>2100.5</v>
          </cell>
          <cell r="D29">
            <v>2300.5</v>
          </cell>
          <cell r="E29">
            <v>0.9130623777439687</v>
          </cell>
          <cell r="F29">
            <v>-200</v>
          </cell>
          <cell r="G29">
            <v>1411.75</v>
          </cell>
          <cell r="H29">
            <v>1265</v>
          </cell>
          <cell r="I29">
            <v>1.11600790513834</v>
          </cell>
          <cell r="J29">
            <v>146.75</v>
          </cell>
          <cell r="K29">
            <v>1771</v>
          </cell>
          <cell r="L29">
            <v>1782.5</v>
          </cell>
          <cell r="M29">
            <v>0.99354838709677418</v>
          </cell>
          <cell r="N29">
            <v>-11.5</v>
          </cell>
          <cell r="O29">
            <v>1460.5</v>
          </cell>
          <cell r="P29">
            <v>1426</v>
          </cell>
          <cell r="Q29">
            <v>1.0241935483870968</v>
          </cell>
          <cell r="R29">
            <v>34.5</v>
          </cell>
          <cell r="S29">
            <v>6743.75</v>
          </cell>
          <cell r="T29">
            <v>6774</v>
          </cell>
          <cell r="U29">
            <v>0.99553439622084439</v>
          </cell>
          <cell r="V29">
            <v>-30.25</v>
          </cell>
        </row>
        <row r="30">
          <cell r="A30" t="str">
            <v>101190</v>
          </cell>
          <cell r="B30" t="str">
            <v>A800 101190</v>
          </cell>
          <cell r="C30">
            <v>2115</v>
          </cell>
          <cell r="D30">
            <v>2144.75</v>
          </cell>
          <cell r="E30">
            <v>0.98612891945448189</v>
          </cell>
          <cell r="F30">
            <v>-29.75</v>
          </cell>
          <cell r="G30">
            <v>1466</v>
          </cell>
          <cell r="H30">
            <v>1426</v>
          </cell>
          <cell r="I30">
            <v>1.0280504908835906</v>
          </cell>
          <cell r="J30">
            <v>40</v>
          </cell>
          <cell r="K30">
            <v>1782.5</v>
          </cell>
          <cell r="L30">
            <v>1782.5</v>
          </cell>
          <cell r="M30">
            <v>1</v>
          </cell>
          <cell r="N30">
            <v>0</v>
          </cell>
          <cell r="O30">
            <v>1529</v>
          </cell>
          <cell r="P30">
            <v>1426</v>
          </cell>
          <cell r="Q30">
            <v>1.0722300140252454</v>
          </cell>
          <cell r="R30">
            <v>103</v>
          </cell>
          <cell r="S30">
            <v>6892.5</v>
          </cell>
          <cell r="T30">
            <v>6779.25</v>
          </cell>
          <cell r="U30">
            <v>1.0167053877641332</v>
          </cell>
          <cell r="V30">
            <v>113.25</v>
          </cell>
        </row>
        <row r="31">
          <cell r="B31" t="str">
            <v xml:space="preserve">Surgery Wards </v>
          </cell>
          <cell r="C31">
            <v>17252.533333333333</v>
          </cell>
          <cell r="D31">
            <v>17383.2</v>
          </cell>
          <cell r="E31">
            <v>0.99248316382100721</v>
          </cell>
          <cell r="F31">
            <v>-130.66666666666788</v>
          </cell>
          <cell r="G31">
            <v>7930.5333333333338</v>
          </cell>
          <cell r="H31">
            <v>8074.0333333333338</v>
          </cell>
          <cell r="I31">
            <v>0.98222697453977981</v>
          </cell>
          <cell r="J31">
            <v>-143.5</v>
          </cell>
          <cell r="K31">
            <v>13834.166666666666</v>
          </cell>
          <cell r="L31">
            <v>13593.5</v>
          </cell>
          <cell r="M31">
            <v>1.0177045401601255</v>
          </cell>
          <cell r="N31">
            <v>240.66666666666606</v>
          </cell>
          <cell r="O31">
            <v>6816.833333333333</v>
          </cell>
          <cell r="P31">
            <v>6026.5</v>
          </cell>
          <cell r="Q31">
            <v>1.1311430072734312</v>
          </cell>
          <cell r="R31">
            <v>790.33333333333303</v>
          </cell>
          <cell r="S31">
            <v>45834.066666666666</v>
          </cell>
          <cell r="T31">
            <v>45077.233333333337</v>
          </cell>
          <cell r="U31">
            <v>1.0167897024144485</v>
          </cell>
          <cell r="V31">
            <v>756.83333333332848</v>
          </cell>
        </row>
        <row r="32">
          <cell r="A32" t="str">
            <v>102043</v>
          </cell>
          <cell r="B32" t="str">
            <v>E400 Seahorse Intensive Care Unit (PICU) 102043</v>
          </cell>
          <cell r="C32">
            <v>5375.5</v>
          </cell>
          <cell r="D32">
            <v>6105.5</v>
          </cell>
          <cell r="E32">
            <v>0.88043567275407419</v>
          </cell>
          <cell r="F32">
            <v>-730</v>
          </cell>
          <cell r="G32">
            <v>132.5</v>
          </cell>
          <cell r="H32">
            <v>817</v>
          </cell>
          <cell r="I32">
            <v>0.16217870257037945</v>
          </cell>
          <cell r="J32">
            <v>-684.5</v>
          </cell>
          <cell r="K32">
            <v>5191.5</v>
          </cell>
          <cell r="L32">
            <v>6060.5</v>
          </cell>
          <cell r="M32">
            <v>0.85661249071858758</v>
          </cell>
          <cell r="N32">
            <v>-869</v>
          </cell>
          <cell r="O32">
            <v>103.5</v>
          </cell>
          <cell r="P32">
            <v>356.5</v>
          </cell>
          <cell r="Q32">
            <v>0.29032258064516131</v>
          </cell>
          <cell r="R32">
            <v>-253</v>
          </cell>
          <cell r="S32">
            <v>10803</v>
          </cell>
          <cell r="T32">
            <v>13339.5</v>
          </cell>
          <cell r="U32">
            <v>0.80985044416957153</v>
          </cell>
          <cell r="V32">
            <v>-2536.5</v>
          </cell>
        </row>
        <row r="33">
          <cell r="A33" t="str">
            <v>102251</v>
          </cell>
          <cell r="B33" t="str">
            <v>E510 Caterpillar Ward (Ward 30) 102251</v>
          </cell>
          <cell r="C33">
            <v>3926.75</v>
          </cell>
          <cell r="D33">
            <v>4300.25</v>
          </cell>
          <cell r="E33">
            <v>0.9131445846171734</v>
          </cell>
          <cell r="F33">
            <v>-373.5</v>
          </cell>
          <cell r="G33">
            <v>435.5</v>
          </cell>
          <cell r="H33">
            <v>345</v>
          </cell>
          <cell r="I33">
            <v>1.2623188405797101</v>
          </cell>
          <cell r="J33">
            <v>90.5</v>
          </cell>
          <cell r="K33">
            <v>3704.1666666666665</v>
          </cell>
          <cell r="L33">
            <v>4510.5</v>
          </cell>
          <cell r="M33">
            <v>0.82123194028747737</v>
          </cell>
          <cell r="N33">
            <v>-806.33333333333348</v>
          </cell>
          <cell r="O33">
            <v>517.5</v>
          </cell>
          <cell r="P33">
            <v>356.5</v>
          </cell>
          <cell r="Q33">
            <v>1.4516129032258065</v>
          </cell>
          <cell r="R33">
            <v>161</v>
          </cell>
          <cell r="S33">
            <v>8583.9166666666661</v>
          </cell>
          <cell r="T33">
            <v>9512.25</v>
          </cell>
          <cell r="U33">
            <v>0.9024065459451408</v>
          </cell>
          <cell r="V33">
            <v>-928.33333333333394</v>
          </cell>
        </row>
        <row r="34">
          <cell r="A34" t="str">
            <v>102041</v>
          </cell>
          <cell r="B34" t="str">
            <v>E602 Penguin Ward (Ward 31) 102041</v>
          </cell>
          <cell r="C34">
            <v>2239</v>
          </cell>
          <cell r="D34">
            <v>2368.5</v>
          </cell>
          <cell r="E34">
            <v>0.94532404475406373</v>
          </cell>
          <cell r="F34">
            <v>-129.5</v>
          </cell>
          <cell r="G34">
            <v>379.5</v>
          </cell>
          <cell r="H34">
            <v>359</v>
          </cell>
          <cell r="I34">
            <v>1.0571030640668524</v>
          </cell>
          <cell r="J34">
            <v>20.5</v>
          </cell>
          <cell r="K34">
            <v>1641.5</v>
          </cell>
          <cell r="L34">
            <v>1690.5</v>
          </cell>
          <cell r="M34">
            <v>0.97101449275362317</v>
          </cell>
          <cell r="N34">
            <v>-49</v>
          </cell>
          <cell r="O34">
            <v>655.5</v>
          </cell>
          <cell r="P34">
            <v>356.5</v>
          </cell>
          <cell r="Q34">
            <v>1.8387096774193548</v>
          </cell>
          <cell r="R34">
            <v>299</v>
          </cell>
          <cell r="S34">
            <v>4915.5</v>
          </cell>
          <cell r="T34">
            <v>4774.5</v>
          </cell>
          <cell r="U34">
            <v>1.0295318881558277</v>
          </cell>
          <cell r="V34">
            <v>141</v>
          </cell>
        </row>
        <row r="35">
          <cell r="A35" t="str">
            <v>102033</v>
          </cell>
          <cell r="B35" t="str">
            <v>E600 Dolphin Ward (Ward 32) 102033</v>
          </cell>
          <cell r="C35">
            <v>1833.5</v>
          </cell>
          <cell r="D35">
            <v>2153</v>
          </cell>
          <cell r="E35">
            <v>0.85160241523455649</v>
          </cell>
          <cell r="F35">
            <v>-319.5</v>
          </cell>
          <cell r="G35">
            <v>390.75</v>
          </cell>
          <cell r="H35">
            <v>358.5</v>
          </cell>
          <cell r="I35">
            <v>1.0899581589958158</v>
          </cell>
          <cell r="J35">
            <v>32.25</v>
          </cell>
          <cell r="K35">
            <v>1491.5</v>
          </cell>
          <cell r="L35">
            <v>1782.5</v>
          </cell>
          <cell r="M35">
            <v>0.8367461430575035</v>
          </cell>
          <cell r="N35">
            <v>-291</v>
          </cell>
          <cell r="O35">
            <v>322</v>
          </cell>
          <cell r="P35">
            <v>356.5</v>
          </cell>
          <cell r="Q35">
            <v>0.90322580645161288</v>
          </cell>
          <cell r="R35">
            <v>-34.5</v>
          </cell>
          <cell r="S35">
            <v>4037.75</v>
          </cell>
          <cell r="T35">
            <v>4650.5</v>
          </cell>
          <cell r="U35">
            <v>0.86823997419632293</v>
          </cell>
          <cell r="V35">
            <v>-612.75</v>
          </cell>
        </row>
        <row r="36">
          <cell r="A36" t="str">
            <v>102262</v>
          </cell>
          <cell r="B36" t="str">
            <v>E512 Daisy Ward (Ward 33) 102262</v>
          </cell>
          <cell r="C36">
            <v>1684.75</v>
          </cell>
          <cell r="D36">
            <v>1782.5</v>
          </cell>
          <cell r="E36">
            <v>0.94516129032258067</v>
          </cell>
          <cell r="F36">
            <v>-97.75</v>
          </cell>
          <cell r="G36">
            <v>252</v>
          </cell>
          <cell r="H36">
            <v>350.5</v>
          </cell>
          <cell r="I36">
            <v>0.7189728958630528</v>
          </cell>
          <cell r="J36">
            <v>-98.5</v>
          </cell>
          <cell r="K36">
            <v>1495</v>
          </cell>
          <cell r="L36">
            <v>1771</v>
          </cell>
          <cell r="M36">
            <v>0.8441558441558441</v>
          </cell>
          <cell r="N36">
            <v>-276</v>
          </cell>
          <cell r="O36">
            <v>306.5</v>
          </cell>
          <cell r="P36">
            <v>345</v>
          </cell>
          <cell r="Q36">
            <v>0.88840579710144929</v>
          </cell>
          <cell r="R36">
            <v>-38.5</v>
          </cell>
          <cell r="S36">
            <v>3738.25</v>
          </cell>
          <cell r="T36">
            <v>4249</v>
          </cell>
          <cell r="U36">
            <v>0.87979524594022118</v>
          </cell>
          <cell r="V36">
            <v>-510.75</v>
          </cell>
        </row>
        <row r="37">
          <cell r="A37" t="str">
            <v>102260</v>
          </cell>
          <cell r="B37" t="str">
            <v>E700 Starlight Ward (Ward 34) 102260</v>
          </cell>
          <cell r="C37">
            <v>2370</v>
          </cell>
          <cell r="D37">
            <v>2520</v>
          </cell>
          <cell r="E37">
            <v>0.94047619047619047</v>
          </cell>
          <cell r="F37">
            <v>-150</v>
          </cell>
          <cell r="G37">
            <v>352.5</v>
          </cell>
          <cell r="H37">
            <v>358.5</v>
          </cell>
          <cell r="I37">
            <v>0.98326359832635979</v>
          </cell>
          <cell r="J37">
            <v>-6</v>
          </cell>
          <cell r="K37">
            <v>2035</v>
          </cell>
          <cell r="L37">
            <v>2139</v>
          </cell>
          <cell r="M37">
            <v>0.9513791491351099</v>
          </cell>
          <cell r="N37">
            <v>-104</v>
          </cell>
          <cell r="O37">
            <v>324</v>
          </cell>
          <cell r="P37">
            <v>356.5</v>
          </cell>
          <cell r="Q37">
            <v>0.90883590462833097</v>
          </cell>
          <cell r="R37">
            <v>-32.5</v>
          </cell>
          <cell r="S37">
            <v>5081.5</v>
          </cell>
          <cell r="T37">
            <v>5374</v>
          </cell>
          <cell r="U37">
            <v>0.94557126907331601</v>
          </cell>
          <cell r="V37">
            <v>-292.5</v>
          </cell>
        </row>
        <row r="38">
          <cell r="A38" t="str">
            <v>102034</v>
          </cell>
          <cell r="B38" t="str">
            <v>E702 Apollo 35 Ward (Ward 35) 102034</v>
          </cell>
          <cell r="C38">
            <v>1478.8333333333333</v>
          </cell>
          <cell r="D38">
            <v>1407.4833333333299</v>
          </cell>
          <cell r="E38">
            <v>1.0506933178604863</v>
          </cell>
          <cell r="F38">
            <v>71.35000000000332</v>
          </cell>
          <cell r="G38">
            <v>446.5</v>
          </cell>
          <cell r="H38">
            <v>353</v>
          </cell>
          <cell r="I38">
            <v>1.2648725212464589</v>
          </cell>
          <cell r="J38">
            <v>93.5</v>
          </cell>
          <cell r="K38">
            <v>1460.5</v>
          </cell>
          <cell r="L38">
            <v>1426</v>
          </cell>
          <cell r="M38">
            <v>1.0241935483870968</v>
          </cell>
          <cell r="N38">
            <v>34.5</v>
          </cell>
          <cell r="O38">
            <v>345</v>
          </cell>
          <cell r="P38">
            <v>356.5</v>
          </cell>
          <cell r="Q38">
            <v>0.967741935483871</v>
          </cell>
          <cell r="R38">
            <v>-11.5</v>
          </cell>
          <cell r="S38">
            <v>3730.833333333333</v>
          </cell>
          <cell r="T38">
            <v>3542.9833333333299</v>
          </cell>
          <cell r="U38">
            <v>1.0530202889278819</v>
          </cell>
          <cell r="V38">
            <v>187.85000000000309</v>
          </cell>
        </row>
        <row r="39">
          <cell r="A39" t="str">
            <v>102240</v>
          </cell>
          <cell r="B39" t="str">
            <v>E406 Lighthouse Ward (Ward 37) 102240</v>
          </cell>
          <cell r="C39">
            <v>1017.5</v>
          </cell>
          <cell r="D39">
            <v>1075</v>
          </cell>
          <cell r="E39">
            <v>0.94651162790697674</v>
          </cell>
          <cell r="F39">
            <v>-57.5</v>
          </cell>
          <cell r="G39">
            <v>71</v>
          </cell>
          <cell r="H39">
            <v>0</v>
          </cell>
          <cell r="I39">
            <v>1</v>
          </cell>
          <cell r="J39">
            <v>71</v>
          </cell>
          <cell r="K39">
            <v>1021.5</v>
          </cell>
          <cell r="L39">
            <v>1069.5</v>
          </cell>
          <cell r="M39">
            <v>0.95511921458625526</v>
          </cell>
          <cell r="N39">
            <v>-48</v>
          </cell>
          <cell r="O39">
            <v>115</v>
          </cell>
          <cell r="P39">
            <v>0</v>
          </cell>
          <cell r="Q39">
            <v>1</v>
          </cell>
          <cell r="R39">
            <v>115</v>
          </cell>
          <cell r="S39">
            <v>2225</v>
          </cell>
          <cell r="T39">
            <v>2144.5</v>
          </cell>
          <cell r="U39">
            <v>1.0375378876194916</v>
          </cell>
          <cell r="V39">
            <v>80.5</v>
          </cell>
        </row>
        <row r="40">
          <cell r="A40" t="str">
            <v>102266</v>
          </cell>
          <cell r="B40" t="str">
            <v>E500 Bluebell Ward / E501 Sunflower Ward (Ward 38) 102266</v>
          </cell>
          <cell r="C40">
            <v>1775.5</v>
          </cell>
          <cell r="D40">
            <v>2139</v>
          </cell>
          <cell r="E40">
            <v>0.83006077606358109</v>
          </cell>
          <cell r="F40">
            <v>-363.5</v>
          </cell>
          <cell r="G40">
            <v>645</v>
          </cell>
          <cell r="H40">
            <v>713</v>
          </cell>
          <cell r="I40">
            <v>0.90462833099579243</v>
          </cell>
          <cell r="J40">
            <v>-68</v>
          </cell>
          <cell r="K40">
            <v>1747.75</v>
          </cell>
          <cell r="L40">
            <v>2139</v>
          </cell>
          <cell r="M40">
            <v>0.81708742402992052</v>
          </cell>
          <cell r="N40">
            <v>-391.25</v>
          </cell>
          <cell r="O40">
            <v>609.5</v>
          </cell>
          <cell r="P40">
            <v>713</v>
          </cell>
          <cell r="Q40">
            <v>0.85483870967741937</v>
          </cell>
          <cell r="R40">
            <v>-103.5</v>
          </cell>
          <cell r="S40">
            <v>4777.75</v>
          </cell>
          <cell r="T40">
            <v>5704</v>
          </cell>
          <cell r="U40">
            <v>0.83761395511921455</v>
          </cell>
          <cell r="V40">
            <v>-926.25</v>
          </cell>
        </row>
        <row r="41">
          <cell r="B41" t="str">
            <v xml:space="preserve">Childrens Wards </v>
          </cell>
          <cell r="C41">
            <v>21701.333333333332</v>
          </cell>
          <cell r="D41">
            <v>23851.23333333333</v>
          </cell>
          <cell r="E41">
            <v>0.9098621035669715</v>
          </cell>
          <cell r="F41">
            <v>-2149.8999999999978</v>
          </cell>
          <cell r="G41">
            <v>3105.25</v>
          </cell>
          <cell r="H41">
            <v>3654.5</v>
          </cell>
          <cell r="I41">
            <v>0.84970584211246414</v>
          </cell>
          <cell r="J41">
            <v>-549.25</v>
          </cell>
          <cell r="K41">
            <v>19788.416666666664</v>
          </cell>
          <cell r="L41">
            <v>22588.5</v>
          </cell>
          <cell r="M41">
            <v>0.87603943009348406</v>
          </cell>
          <cell r="N41">
            <v>-2800.0833333333358</v>
          </cell>
          <cell r="O41">
            <v>3298.5</v>
          </cell>
          <cell r="P41">
            <v>3197</v>
          </cell>
          <cell r="Q41">
            <v>1.0317485142320926</v>
          </cell>
          <cell r="R41">
            <v>101.5</v>
          </cell>
          <cell r="S41">
            <v>47893.5</v>
          </cell>
          <cell r="T41">
            <v>53291.23333333333</v>
          </cell>
          <cell r="U41">
            <v>0.89871254621616947</v>
          </cell>
          <cell r="V41">
            <v>-5397.7333333333299</v>
          </cell>
        </row>
        <row r="42">
          <cell r="A42" t="str">
            <v>102177</v>
          </cell>
          <cell r="B42" t="str">
            <v>Midwifery Led Unit 102177</v>
          </cell>
          <cell r="C42">
            <v>711</v>
          </cell>
          <cell r="D42">
            <v>756</v>
          </cell>
          <cell r="E42">
            <v>0.94047619047619047</v>
          </cell>
          <cell r="F42">
            <v>-45</v>
          </cell>
          <cell r="G42">
            <v>0</v>
          </cell>
          <cell r="H42">
            <v>0</v>
          </cell>
          <cell r="I42" t="str">
            <v>-</v>
          </cell>
          <cell r="J42">
            <v>0</v>
          </cell>
          <cell r="K42">
            <v>706</v>
          </cell>
          <cell r="L42">
            <v>730.5</v>
          </cell>
          <cell r="M42">
            <v>0.96646132785763172</v>
          </cell>
          <cell r="N42">
            <v>-24.5</v>
          </cell>
          <cell r="O42">
            <v>0</v>
          </cell>
          <cell r="P42">
            <v>0</v>
          </cell>
          <cell r="Q42" t="str">
            <v>-</v>
          </cell>
          <cell r="R42">
            <v>0</v>
          </cell>
          <cell r="S42">
            <v>1417</v>
          </cell>
          <cell r="T42">
            <v>1486.5</v>
          </cell>
          <cell r="U42">
            <v>0.95324587958291285</v>
          </cell>
          <cell r="V42">
            <v>-69.5</v>
          </cell>
        </row>
        <row r="43">
          <cell r="A43" t="str">
            <v>102074</v>
          </cell>
          <cell r="B43" t="str">
            <v>Ward 73 102074</v>
          </cell>
          <cell r="C43">
            <v>2333.5</v>
          </cell>
          <cell r="D43">
            <v>2719</v>
          </cell>
          <cell r="E43">
            <v>0.85821993379919093</v>
          </cell>
          <cell r="F43">
            <v>-385.5</v>
          </cell>
          <cell r="G43">
            <v>720</v>
          </cell>
          <cell r="H43">
            <v>1225.5</v>
          </cell>
          <cell r="I43">
            <v>0.58751529987760098</v>
          </cell>
          <cell r="J43">
            <v>-505.5</v>
          </cell>
          <cell r="K43">
            <v>2210</v>
          </cell>
          <cell r="L43">
            <v>2580</v>
          </cell>
          <cell r="M43">
            <v>0.85658914728682167</v>
          </cell>
          <cell r="N43">
            <v>-370</v>
          </cell>
          <cell r="O43">
            <v>575.20000000000005</v>
          </cell>
          <cell r="P43">
            <v>744</v>
          </cell>
          <cell r="Q43">
            <v>0.77311827956989243</v>
          </cell>
          <cell r="R43">
            <v>-168.79999999999995</v>
          </cell>
          <cell r="S43">
            <v>5838.7</v>
          </cell>
          <cell r="T43">
            <v>7268.5</v>
          </cell>
          <cell r="U43">
            <v>0.80328816124372293</v>
          </cell>
          <cell r="V43">
            <v>-1429.8000000000002</v>
          </cell>
        </row>
        <row r="44">
          <cell r="A44" t="str">
            <v>102077</v>
          </cell>
          <cell r="B44" t="str">
            <v>NICU 102077</v>
          </cell>
          <cell r="C44">
            <v>5003.5</v>
          </cell>
          <cell r="D44">
            <v>5721</v>
          </cell>
          <cell r="E44">
            <v>0.87458486278622616</v>
          </cell>
          <cell r="F44">
            <v>-717.5</v>
          </cell>
          <cell r="G44">
            <v>822</v>
          </cell>
          <cell r="H44">
            <v>1080.5</v>
          </cell>
          <cell r="I44">
            <v>0.76075890791300327</v>
          </cell>
          <cell r="J44">
            <v>-258.5</v>
          </cell>
          <cell r="K44">
            <v>5658</v>
          </cell>
          <cell r="L44">
            <v>5681</v>
          </cell>
          <cell r="M44">
            <v>0.99595141700404854</v>
          </cell>
          <cell r="N44">
            <v>-23</v>
          </cell>
          <cell r="O44">
            <v>805</v>
          </cell>
          <cell r="P44">
            <v>1069.5</v>
          </cell>
          <cell r="Q44">
            <v>0.75268817204301075</v>
          </cell>
          <cell r="R44">
            <v>-264.5</v>
          </cell>
          <cell r="S44">
            <v>12288.5</v>
          </cell>
          <cell r="T44">
            <v>13552</v>
          </cell>
          <cell r="U44">
            <v>0.90676652892561982</v>
          </cell>
          <cell r="V44">
            <v>-1263.5</v>
          </cell>
        </row>
        <row r="45">
          <cell r="A45" t="str">
            <v>102075</v>
          </cell>
          <cell r="B45" t="str">
            <v>Ward 76 102075</v>
          </cell>
          <cell r="C45">
            <v>1085</v>
          </cell>
          <cell r="D45">
            <v>1088</v>
          </cell>
          <cell r="E45">
            <v>0.99724264705882348</v>
          </cell>
          <cell r="F45">
            <v>-3</v>
          </cell>
          <cell r="G45">
            <v>484.3</v>
          </cell>
          <cell r="H45">
            <v>705</v>
          </cell>
          <cell r="I45">
            <v>0.68695035460992904</v>
          </cell>
          <cell r="J45">
            <v>-220.7</v>
          </cell>
          <cell r="K45">
            <v>682.5</v>
          </cell>
          <cell r="L45">
            <v>728.5</v>
          </cell>
          <cell r="M45">
            <v>0.93685655456417294</v>
          </cell>
          <cell r="N45">
            <v>-46</v>
          </cell>
          <cell r="O45">
            <v>372</v>
          </cell>
          <cell r="P45">
            <v>648</v>
          </cell>
          <cell r="Q45">
            <v>0.57407407407407407</v>
          </cell>
          <cell r="R45">
            <v>-276</v>
          </cell>
          <cell r="S45">
            <v>2623.8</v>
          </cell>
          <cell r="T45">
            <v>3169.5</v>
          </cell>
          <cell r="U45">
            <v>0.82782773308092761</v>
          </cell>
          <cell r="V45">
            <v>-545.69999999999982</v>
          </cell>
        </row>
        <row r="46">
          <cell r="A46" t="str">
            <v>102068</v>
          </cell>
          <cell r="B46" t="str">
            <v>CDS - Ward 77 102068</v>
          </cell>
          <cell r="C46">
            <v>3547</v>
          </cell>
          <cell r="D46">
            <v>3707.5</v>
          </cell>
          <cell r="E46">
            <v>0.9567093728927849</v>
          </cell>
          <cell r="F46">
            <v>-160.5</v>
          </cell>
          <cell r="G46">
            <v>719</v>
          </cell>
          <cell r="H46">
            <v>762</v>
          </cell>
          <cell r="I46">
            <v>0.94356955380577423</v>
          </cell>
          <cell r="J46">
            <v>-43</v>
          </cell>
          <cell r="K46">
            <v>3350.5</v>
          </cell>
          <cell r="L46">
            <v>3360</v>
          </cell>
          <cell r="M46">
            <v>0.997172619047619</v>
          </cell>
          <cell r="N46">
            <v>-9.5</v>
          </cell>
          <cell r="O46">
            <v>729.5</v>
          </cell>
          <cell r="P46">
            <v>743</v>
          </cell>
          <cell r="Q46">
            <v>0.98183041722745623</v>
          </cell>
          <cell r="R46">
            <v>-13.5</v>
          </cell>
          <cell r="S46">
            <v>8346</v>
          </cell>
          <cell r="T46">
            <v>8572.5</v>
          </cell>
          <cell r="U46">
            <v>0.97357830271216095</v>
          </cell>
          <cell r="V46">
            <v>-226.5</v>
          </cell>
        </row>
        <row r="47">
          <cell r="A47" t="str">
            <v>102078</v>
          </cell>
          <cell r="B47" t="str">
            <v>Ward 78 102078</v>
          </cell>
          <cell r="C47">
            <v>1269.25</v>
          </cell>
          <cell r="D47">
            <v>1287.75</v>
          </cell>
          <cell r="E47">
            <v>0.98563385750339738</v>
          </cell>
          <cell r="F47">
            <v>-18.5</v>
          </cell>
          <cell r="G47">
            <v>830.5</v>
          </cell>
          <cell r="H47">
            <v>957</v>
          </cell>
          <cell r="I47">
            <v>0.86781609195402298</v>
          </cell>
          <cell r="J47">
            <v>-126.5</v>
          </cell>
          <cell r="K47">
            <v>847</v>
          </cell>
          <cell r="L47">
            <v>836</v>
          </cell>
          <cell r="M47">
            <v>1.013157894736842</v>
          </cell>
          <cell r="N47">
            <v>11</v>
          </cell>
          <cell r="O47">
            <v>572</v>
          </cell>
          <cell r="P47">
            <v>594</v>
          </cell>
          <cell r="Q47">
            <v>0.96296296296296291</v>
          </cell>
          <cell r="R47">
            <v>-22</v>
          </cell>
          <cell r="S47">
            <v>3518.75</v>
          </cell>
          <cell r="T47">
            <v>3674.75</v>
          </cell>
          <cell r="U47">
            <v>0.95754813252602222</v>
          </cell>
          <cell r="V47">
            <v>-156</v>
          </cell>
        </row>
        <row r="48">
          <cell r="B48" t="str">
            <v xml:space="preserve">Womens Wards </v>
          </cell>
          <cell r="C48">
            <v>13949.25</v>
          </cell>
          <cell r="D48">
            <v>15279.25</v>
          </cell>
          <cell r="E48">
            <v>0.91295384262971024</v>
          </cell>
          <cell r="F48">
            <v>-1330</v>
          </cell>
          <cell r="G48">
            <v>3575.8</v>
          </cell>
          <cell r="H48">
            <v>4730</v>
          </cell>
          <cell r="I48">
            <v>0.75598308668076108</v>
          </cell>
          <cell r="J48">
            <v>-1154.1999999999998</v>
          </cell>
          <cell r="K48">
            <v>13454</v>
          </cell>
          <cell r="L48">
            <v>13916</v>
          </cell>
          <cell r="M48">
            <v>0.96680080482897379</v>
          </cell>
          <cell r="N48">
            <v>-462</v>
          </cell>
          <cell r="O48">
            <v>3053.7</v>
          </cell>
          <cell r="P48">
            <v>3798.5</v>
          </cell>
          <cell r="Q48">
            <v>0.80392260102672097</v>
          </cell>
          <cell r="R48">
            <v>-744.80000000000018</v>
          </cell>
          <cell r="S48">
            <v>34032.75</v>
          </cell>
          <cell r="T48">
            <v>37723.75</v>
          </cell>
          <cell r="U48">
            <v>0.90215712912952717</v>
          </cell>
          <cell r="V48">
            <v>-3691</v>
          </cell>
        </row>
        <row r="49">
          <cell r="B49" t="str">
            <v xml:space="preserve">Women's and Children </v>
          </cell>
          <cell r="C49">
            <v>35650.583333333328</v>
          </cell>
          <cell r="D49">
            <v>39130.48333333333</v>
          </cell>
          <cell r="E49">
            <v>0.91106933256212441</v>
          </cell>
          <cell r="F49">
            <v>-3479.9000000000015</v>
          </cell>
          <cell r="G49">
            <v>6681.05</v>
          </cell>
          <cell r="H49">
            <v>8384.5</v>
          </cell>
          <cell r="I49">
            <v>0.79683344266205502</v>
          </cell>
          <cell r="J49">
            <v>-1703.4499999999998</v>
          </cell>
          <cell r="K49">
            <v>33242.416666666664</v>
          </cell>
          <cell r="L49">
            <v>36504.5</v>
          </cell>
          <cell r="M49">
            <v>0.91063887100677077</v>
          </cell>
          <cell r="N49">
            <v>-3262.0833333333358</v>
          </cell>
          <cell r="O49">
            <v>6352.2</v>
          </cell>
          <cell r="P49">
            <v>6995.5</v>
          </cell>
          <cell r="Q49">
            <v>0.90804088342505895</v>
          </cell>
          <cell r="R49">
            <v>-643.30000000000018</v>
          </cell>
          <cell r="S49">
            <v>81926.25</v>
          </cell>
          <cell r="T49">
            <v>91014.983333333337</v>
          </cell>
          <cell r="U49">
            <v>0.90014025163256084</v>
          </cell>
          <cell r="V49">
            <v>-9088.7333333333372</v>
          </cell>
        </row>
        <row r="50">
          <cell r="B50" t="str">
            <v xml:space="preserve">Trust Wards </v>
          </cell>
          <cell r="C50">
            <v>89379.45</v>
          </cell>
          <cell r="D50">
            <v>94050.049999999988</v>
          </cell>
          <cell r="E50">
            <v>0.95033920768782165</v>
          </cell>
          <cell r="F50">
            <v>-4670.5999999999913</v>
          </cell>
          <cell r="G50">
            <v>41151.583333333328</v>
          </cell>
          <cell r="H50">
            <v>39915.28333333334</v>
          </cell>
          <cell r="I50">
            <v>1.0309730984414072</v>
          </cell>
          <cell r="J50">
            <v>1236.2999999999884</v>
          </cell>
          <cell r="K50">
            <v>75995.75</v>
          </cell>
          <cell r="L50">
            <v>78538</v>
          </cell>
          <cell r="M50">
            <v>0.96763031908120911</v>
          </cell>
          <cell r="N50">
            <v>-2542.25</v>
          </cell>
          <cell r="O50">
            <v>33000.699999999997</v>
          </cell>
          <cell r="P50">
            <v>28039</v>
          </cell>
          <cell r="Q50">
            <v>1.1769570954741608</v>
          </cell>
          <cell r="R50">
            <v>4961.6999999999971</v>
          </cell>
          <cell r="S50">
            <v>239527.48333333334</v>
          </cell>
          <cell r="T50">
            <v>240542.33333333331</v>
          </cell>
          <cell r="U50">
            <v>0.99578099211919746</v>
          </cell>
          <cell r="V50">
            <v>-1014.8499999999767</v>
          </cell>
        </row>
        <row r="53">
          <cell r="C53">
            <v>89379.45</v>
          </cell>
          <cell r="D53">
            <v>94050.049999999988</v>
          </cell>
          <cell r="G53">
            <v>41151.583333333328</v>
          </cell>
          <cell r="H53">
            <v>39915.28333333334</v>
          </cell>
          <cell r="K53">
            <v>75995.75</v>
          </cell>
          <cell r="L53">
            <v>78538</v>
          </cell>
          <cell r="O53">
            <v>33000.699999999997</v>
          </cell>
          <cell r="P53">
            <v>28039</v>
          </cell>
        </row>
        <row r="54">
          <cell r="C54" t="b">
            <v>1</v>
          </cell>
          <cell r="D54" t="b">
            <v>1</v>
          </cell>
          <cell r="G54" t="b">
            <v>1</v>
          </cell>
          <cell r="H54" t="b">
            <v>1</v>
          </cell>
          <cell r="K54" t="b">
            <v>1</v>
          </cell>
          <cell r="L54" t="b">
            <v>1</v>
          </cell>
          <cell r="O54" t="b">
            <v>1</v>
          </cell>
          <cell r="P54" t="b">
            <v>1</v>
          </cell>
        </row>
      </sheetData>
      <sheetData sheetId="4">
        <row r="2">
          <cell r="C2" t="str">
            <v>1P</v>
          </cell>
          <cell r="D2">
            <v>2</v>
          </cell>
          <cell r="E2">
            <v>0</v>
          </cell>
        </row>
        <row r="3">
          <cell r="C3" t="str">
            <v>75</v>
          </cell>
          <cell r="D3">
            <v>861</v>
          </cell>
          <cell r="E3">
            <v>961</v>
          </cell>
        </row>
        <row r="4">
          <cell r="C4" t="str">
            <v>77</v>
          </cell>
          <cell r="D4">
            <v>266</v>
          </cell>
          <cell r="E4">
            <v>434</v>
          </cell>
        </row>
        <row r="5">
          <cell r="C5" t="str">
            <v>A300</v>
          </cell>
          <cell r="D5">
            <v>759</v>
          </cell>
          <cell r="E5">
            <v>868</v>
          </cell>
        </row>
        <row r="6">
          <cell r="C6" t="str">
            <v>A515</v>
          </cell>
          <cell r="D6">
            <v>685</v>
          </cell>
          <cell r="E6">
            <v>775</v>
          </cell>
        </row>
        <row r="7">
          <cell r="C7" t="str">
            <v>A520A</v>
          </cell>
          <cell r="D7">
            <v>1</v>
          </cell>
          <cell r="E7">
            <v>0</v>
          </cell>
        </row>
        <row r="8">
          <cell r="C8" t="str">
            <v>A522</v>
          </cell>
          <cell r="D8">
            <v>728</v>
          </cell>
          <cell r="E8">
            <v>775</v>
          </cell>
        </row>
        <row r="9">
          <cell r="C9" t="str">
            <v>A528</v>
          </cell>
          <cell r="D9">
            <v>613</v>
          </cell>
          <cell r="E9">
            <v>620</v>
          </cell>
        </row>
        <row r="10">
          <cell r="C10" t="str">
            <v>A600</v>
          </cell>
          <cell r="D10">
            <v>576</v>
          </cell>
          <cell r="E10">
            <v>620</v>
          </cell>
        </row>
        <row r="11">
          <cell r="C11" t="str">
            <v>A602</v>
          </cell>
          <cell r="D11">
            <v>512</v>
          </cell>
          <cell r="E11">
            <v>558</v>
          </cell>
        </row>
        <row r="12">
          <cell r="C12" t="str">
            <v>A604</v>
          </cell>
          <cell r="D12">
            <v>606</v>
          </cell>
          <cell r="E12">
            <v>682</v>
          </cell>
        </row>
        <row r="13">
          <cell r="C13" t="str">
            <v>A606</v>
          </cell>
          <cell r="D13">
            <v>11</v>
          </cell>
          <cell r="E13">
            <v>0</v>
          </cell>
        </row>
        <row r="14">
          <cell r="C14" t="str">
            <v>A609</v>
          </cell>
          <cell r="D14">
            <v>605</v>
          </cell>
          <cell r="E14">
            <v>713</v>
          </cell>
        </row>
        <row r="15">
          <cell r="C15" t="str">
            <v>A800</v>
          </cell>
          <cell r="D15">
            <v>948</v>
          </cell>
          <cell r="E15">
            <v>992</v>
          </cell>
        </row>
        <row r="16">
          <cell r="C16" t="str">
            <v>A900</v>
          </cell>
          <cell r="D16">
            <v>721</v>
          </cell>
          <cell r="E16">
            <v>744</v>
          </cell>
        </row>
        <row r="17">
          <cell r="C17" t="str">
            <v>C603</v>
          </cell>
          <cell r="D17">
            <v>277</v>
          </cell>
          <cell r="E17">
            <v>341</v>
          </cell>
        </row>
        <row r="18">
          <cell r="C18" t="str">
            <v>C705</v>
          </cell>
          <cell r="D18">
            <v>730</v>
          </cell>
          <cell r="E18">
            <v>744</v>
          </cell>
        </row>
        <row r="19">
          <cell r="C19" t="str">
            <v>C805</v>
          </cell>
          <cell r="D19">
            <v>733</v>
          </cell>
          <cell r="E19">
            <v>744</v>
          </cell>
        </row>
        <row r="20">
          <cell r="C20" t="str">
            <v>D701A</v>
          </cell>
          <cell r="D20">
            <v>2</v>
          </cell>
          <cell r="E20">
            <v>0</v>
          </cell>
        </row>
        <row r="21">
          <cell r="C21" t="str">
            <v>DAU</v>
          </cell>
          <cell r="D21">
            <v>1</v>
          </cell>
          <cell r="E21">
            <v>0</v>
          </cell>
        </row>
        <row r="22">
          <cell r="C22" t="str">
            <v>E400</v>
          </cell>
          <cell r="D22">
            <v>399</v>
          </cell>
          <cell r="E22">
            <v>527</v>
          </cell>
        </row>
        <row r="23">
          <cell r="C23" t="str">
            <v>E406A</v>
          </cell>
          <cell r="D23">
            <v>168</v>
          </cell>
          <cell r="E23">
            <v>279</v>
          </cell>
        </row>
        <row r="24">
          <cell r="C24" t="str">
            <v>E510</v>
          </cell>
          <cell r="D24">
            <v>759</v>
          </cell>
          <cell r="E24">
            <v>992</v>
          </cell>
        </row>
        <row r="25">
          <cell r="C25" t="str">
            <v>E518</v>
          </cell>
          <cell r="D25">
            <v>4</v>
          </cell>
          <cell r="E25">
            <v>0</v>
          </cell>
        </row>
        <row r="26">
          <cell r="C26" t="str">
            <v>E519</v>
          </cell>
          <cell r="D26">
            <v>26</v>
          </cell>
          <cell r="E26">
            <v>0</v>
          </cell>
        </row>
        <row r="27">
          <cell r="C27" t="str">
            <v>E702</v>
          </cell>
          <cell r="D27">
            <v>379</v>
          </cell>
          <cell r="E27">
            <v>434</v>
          </cell>
        </row>
        <row r="28">
          <cell r="C28" t="str">
            <v>H303</v>
          </cell>
          <cell r="D28">
            <v>2</v>
          </cell>
          <cell r="E28">
            <v>0</v>
          </cell>
        </row>
        <row r="29">
          <cell r="C29" t="str">
            <v>100</v>
          </cell>
          <cell r="D29">
            <v>919</v>
          </cell>
          <cell r="E29">
            <v>930</v>
          </cell>
        </row>
        <row r="30">
          <cell r="C30" t="str">
            <v>200</v>
          </cell>
          <cell r="D30">
            <v>908</v>
          </cell>
          <cell r="E30">
            <v>930</v>
          </cell>
        </row>
        <row r="31">
          <cell r="C31" t="str">
            <v>201</v>
          </cell>
          <cell r="D31">
            <v>8</v>
          </cell>
          <cell r="E31">
            <v>0</v>
          </cell>
        </row>
        <row r="32">
          <cell r="C32" t="str">
            <v>73</v>
          </cell>
          <cell r="D32">
            <v>869</v>
          </cell>
          <cell r="E32">
            <v>1178</v>
          </cell>
        </row>
        <row r="33">
          <cell r="C33" t="str">
            <v>76</v>
          </cell>
          <cell r="D33">
            <v>255</v>
          </cell>
          <cell r="E33">
            <v>496</v>
          </cell>
        </row>
        <row r="34">
          <cell r="C34" t="str">
            <v>77A</v>
          </cell>
          <cell r="D34">
            <v>58</v>
          </cell>
          <cell r="E34">
            <v>0</v>
          </cell>
        </row>
        <row r="35">
          <cell r="C35" t="str">
            <v>78</v>
          </cell>
          <cell r="D35">
            <v>371</v>
          </cell>
          <cell r="E35">
            <v>682</v>
          </cell>
        </row>
        <row r="36">
          <cell r="C36" t="str">
            <v>A300A</v>
          </cell>
          <cell r="D36">
            <v>106</v>
          </cell>
          <cell r="E36">
            <v>0</v>
          </cell>
        </row>
        <row r="37">
          <cell r="C37" t="str">
            <v>A332A</v>
          </cell>
          <cell r="D37">
            <v>144</v>
          </cell>
          <cell r="E37">
            <v>0</v>
          </cell>
        </row>
        <row r="38">
          <cell r="C38" t="str">
            <v>A400</v>
          </cell>
          <cell r="D38">
            <v>888</v>
          </cell>
          <cell r="E38">
            <v>930</v>
          </cell>
        </row>
        <row r="39">
          <cell r="C39" t="str">
            <v>A413</v>
          </cell>
          <cell r="D39">
            <v>2</v>
          </cell>
          <cell r="E39">
            <v>0</v>
          </cell>
        </row>
        <row r="40">
          <cell r="C40" t="str">
            <v>A414</v>
          </cell>
          <cell r="D40">
            <v>20</v>
          </cell>
          <cell r="E40">
            <v>0</v>
          </cell>
        </row>
        <row r="41">
          <cell r="C41" t="str">
            <v>A518</v>
          </cell>
          <cell r="D41">
            <v>495</v>
          </cell>
          <cell r="E41">
            <v>527</v>
          </cell>
        </row>
        <row r="42">
          <cell r="C42" t="str">
            <v>A524</v>
          </cell>
          <cell r="D42">
            <v>594</v>
          </cell>
          <cell r="E42">
            <v>620</v>
          </cell>
        </row>
        <row r="43">
          <cell r="C43" t="str">
            <v>A525</v>
          </cell>
          <cell r="D43">
            <v>396</v>
          </cell>
          <cell r="E43">
            <v>434</v>
          </cell>
        </row>
        <row r="44">
          <cell r="C44" t="str">
            <v>A605</v>
          </cell>
          <cell r="D44">
            <v>557</v>
          </cell>
          <cell r="E44">
            <v>558</v>
          </cell>
        </row>
        <row r="45">
          <cell r="C45" t="str">
            <v>A608A</v>
          </cell>
          <cell r="D45">
            <v>4</v>
          </cell>
          <cell r="E45">
            <v>0</v>
          </cell>
        </row>
        <row r="46">
          <cell r="C46" t="str">
            <v>A700</v>
          </cell>
          <cell r="D46">
            <v>907</v>
          </cell>
          <cell r="E46">
            <v>992</v>
          </cell>
        </row>
        <row r="47">
          <cell r="C47" t="str">
            <v>B301</v>
          </cell>
          <cell r="D47">
            <v>25</v>
          </cell>
          <cell r="E47">
            <v>0</v>
          </cell>
        </row>
        <row r="48">
          <cell r="C48" t="str">
            <v>C602</v>
          </cell>
          <cell r="D48">
            <v>1</v>
          </cell>
          <cell r="E48">
            <v>0</v>
          </cell>
        </row>
        <row r="49">
          <cell r="C49" t="str">
            <v>C604</v>
          </cell>
          <cell r="D49">
            <v>705</v>
          </cell>
          <cell r="E49">
            <v>744</v>
          </cell>
        </row>
        <row r="50">
          <cell r="C50" t="str">
            <v>C708</v>
          </cell>
          <cell r="D50">
            <v>736</v>
          </cell>
          <cell r="E50">
            <v>744</v>
          </cell>
        </row>
        <row r="51">
          <cell r="C51" t="str">
            <v>C808</v>
          </cell>
          <cell r="D51">
            <v>759</v>
          </cell>
          <cell r="E51">
            <v>744</v>
          </cell>
        </row>
        <row r="52">
          <cell r="C52" t="str">
            <v>D1</v>
          </cell>
          <cell r="D52">
            <v>1</v>
          </cell>
          <cell r="E52">
            <v>0</v>
          </cell>
        </row>
        <row r="53">
          <cell r="C53" t="str">
            <v>D603</v>
          </cell>
          <cell r="D53">
            <v>883</v>
          </cell>
          <cell r="E53">
            <v>992</v>
          </cell>
        </row>
        <row r="54">
          <cell r="C54" t="str">
            <v>D701B</v>
          </cell>
          <cell r="D54">
            <v>3</v>
          </cell>
          <cell r="E54">
            <v>0</v>
          </cell>
        </row>
        <row r="55">
          <cell r="C55" t="str">
            <v>D703</v>
          </cell>
          <cell r="D55">
            <v>717</v>
          </cell>
          <cell r="E55">
            <v>713</v>
          </cell>
        </row>
        <row r="56">
          <cell r="C56" t="str">
            <v>E307</v>
          </cell>
          <cell r="D56">
            <v>169</v>
          </cell>
          <cell r="E56">
            <v>248</v>
          </cell>
        </row>
        <row r="57">
          <cell r="C57" t="str">
            <v>E500</v>
          </cell>
          <cell r="D57">
            <v>414</v>
          </cell>
          <cell r="E57">
            <v>372</v>
          </cell>
        </row>
        <row r="58">
          <cell r="C58" t="str">
            <v>E501</v>
          </cell>
          <cell r="D58">
            <v>14</v>
          </cell>
          <cell r="E58">
            <v>248</v>
          </cell>
        </row>
        <row r="59">
          <cell r="C59" t="str">
            <v>E512</v>
          </cell>
          <cell r="D59">
            <v>193</v>
          </cell>
          <cell r="E59">
            <v>279</v>
          </cell>
        </row>
        <row r="60">
          <cell r="C60" t="str">
            <v>E600</v>
          </cell>
          <cell r="D60">
            <v>362</v>
          </cell>
          <cell r="E60">
            <v>496</v>
          </cell>
        </row>
        <row r="61">
          <cell r="C61" t="str">
            <v>E602</v>
          </cell>
          <cell r="D61">
            <v>477</v>
          </cell>
          <cell r="E61">
            <v>682</v>
          </cell>
        </row>
        <row r="62">
          <cell r="C62" t="str">
            <v>E608</v>
          </cell>
          <cell r="D62">
            <v>1</v>
          </cell>
          <cell r="E62">
            <v>0</v>
          </cell>
        </row>
        <row r="63">
          <cell r="C63" t="str">
            <v>E700</v>
          </cell>
          <cell r="D63">
            <v>419</v>
          </cell>
          <cell r="E63">
            <v>496</v>
          </cell>
        </row>
        <row r="64">
          <cell r="C64" t="str">
            <v>H304A</v>
          </cell>
          <cell r="D64">
            <v>267</v>
          </cell>
          <cell r="E64">
            <v>341</v>
          </cell>
        </row>
        <row r="65">
          <cell r="C65" t="str">
            <v>MLU</v>
          </cell>
          <cell r="D65">
            <v>31</v>
          </cell>
          <cell r="E65">
            <v>124</v>
          </cell>
        </row>
        <row r="66">
          <cell r="C66" t="str">
            <v>P1</v>
          </cell>
          <cell r="D66">
            <v>8</v>
          </cell>
          <cell r="E66">
            <v>0</v>
          </cell>
        </row>
        <row r="67">
          <cell r="C67" t="str">
            <v>SDU</v>
          </cell>
          <cell r="D67">
            <v>1</v>
          </cell>
          <cell r="E67">
            <v>0</v>
          </cell>
        </row>
        <row r="68">
          <cell r="C68" t="str">
            <v>SSU</v>
          </cell>
          <cell r="D68">
            <v>4</v>
          </cell>
          <cell r="E68">
            <v>0</v>
          </cell>
        </row>
        <row r="76">
          <cell r="C76" t="str">
            <v>E406</v>
          </cell>
          <cell r="D76">
            <v>168</v>
          </cell>
          <cell r="E76">
            <v>279</v>
          </cell>
        </row>
        <row r="77">
          <cell r="C77" t="str">
            <v>E500/1</v>
          </cell>
          <cell r="D77">
            <v>428</v>
          </cell>
          <cell r="E77">
            <v>620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3"/>
  <sheetViews>
    <sheetView tabSelected="1" workbookViewId="0">
      <selection activeCell="C3" sqref="C3"/>
    </sheetView>
  </sheetViews>
  <sheetFormatPr defaultRowHeight="15" x14ac:dyDescent="0.25"/>
  <cols>
    <col min="1" max="1" width="2" customWidth="1"/>
    <col min="2" max="2" width="8.7109375" customWidth="1"/>
    <col min="3" max="3" width="37.5703125" customWidth="1"/>
    <col min="4" max="4" width="6.85546875" bestFit="1" customWidth="1"/>
    <col min="6" max="6" width="10" customWidth="1"/>
    <col min="8" max="8" width="11.140625" customWidth="1"/>
    <col min="9" max="9" width="10.42578125" customWidth="1"/>
    <col min="11" max="11" width="15.140625" customWidth="1"/>
    <col min="12" max="12" width="0.42578125" hidden="1" customWidth="1"/>
    <col min="13" max="13" width="14.140625" customWidth="1"/>
    <col min="14" max="14" width="0" hidden="1" customWidth="1"/>
    <col min="16" max="16" width="10.28515625" customWidth="1"/>
    <col min="17" max="17" width="0" hidden="1" customWidth="1"/>
    <col min="19" max="19" width="32.28515625" customWidth="1"/>
  </cols>
  <sheetData>
    <row r="1" spans="1:19" ht="15.75" thickBot="1" x14ac:dyDescent="0.3">
      <c r="B1" s="1">
        <v>43374</v>
      </c>
      <c r="N1" s="2"/>
    </row>
    <row r="2" spans="1:19" ht="15.75" thickBot="1" x14ac:dyDescent="0.3">
      <c r="F2" s="3" t="s">
        <v>0</v>
      </c>
      <c r="G2" s="4">
        <v>31</v>
      </c>
      <c r="N2" s="2"/>
    </row>
    <row r="3" spans="1:19" x14ac:dyDescent="0.25">
      <c r="N3" s="2"/>
    </row>
    <row r="4" spans="1:19" x14ac:dyDescent="0.25">
      <c r="A4" s="5"/>
      <c r="B4" s="5"/>
      <c r="C4" s="5"/>
      <c r="D4" s="6"/>
      <c r="F4" s="7" t="s">
        <v>1</v>
      </c>
      <c r="G4" s="8"/>
      <c r="H4" s="8"/>
      <c r="I4" s="9"/>
      <c r="J4" s="6"/>
      <c r="K4" s="10" t="s">
        <v>2</v>
      </c>
      <c r="L4" s="10"/>
      <c r="M4" s="10" t="s">
        <v>3</v>
      </c>
      <c r="N4" s="10"/>
      <c r="O4" s="6"/>
      <c r="P4" s="10" t="s">
        <v>4</v>
      </c>
      <c r="Q4" s="10"/>
      <c r="R4" s="5"/>
      <c r="S4" s="11" t="s">
        <v>5</v>
      </c>
    </row>
    <row r="5" spans="1:19" x14ac:dyDescent="0.25">
      <c r="A5" s="5"/>
      <c r="B5" s="12" t="s">
        <v>6</v>
      </c>
      <c r="C5" s="12" t="s">
        <v>7</v>
      </c>
      <c r="D5" s="13" t="s">
        <v>8</v>
      </c>
      <c r="F5" s="14" t="s">
        <v>9</v>
      </c>
      <c r="G5" s="15" t="s">
        <v>10</v>
      </c>
      <c r="H5" s="16" t="s">
        <v>11</v>
      </c>
      <c r="I5" s="17" t="s">
        <v>12</v>
      </c>
      <c r="J5" s="6"/>
      <c r="K5" s="18" t="s">
        <v>13</v>
      </c>
      <c r="L5" s="17" t="s">
        <v>14</v>
      </c>
      <c r="M5" s="18" t="s">
        <v>13</v>
      </c>
      <c r="N5" s="19" t="s">
        <v>14</v>
      </c>
      <c r="O5" s="6"/>
      <c r="P5" s="18" t="s">
        <v>13</v>
      </c>
      <c r="Q5" s="17" t="s">
        <v>14</v>
      </c>
      <c r="R5" s="5"/>
      <c r="S5" s="20"/>
    </row>
    <row r="6" spans="1:19" x14ac:dyDescent="0.25">
      <c r="B6" s="21" t="s">
        <v>15</v>
      </c>
      <c r="C6" s="21" t="s">
        <v>16</v>
      </c>
      <c r="D6" s="22" t="s">
        <v>17</v>
      </c>
      <c r="F6" s="23">
        <f>VLOOKUP($B6,'[1]Unify Report'!$A$2:$V$98,19,FALSE)</f>
        <v>5928.5</v>
      </c>
      <c r="G6" s="24">
        <f>VLOOKUP($B6,'[1]Unify Report'!$A$2:$V$98,20,FALSE)</f>
        <v>4191.6166666666704</v>
      </c>
      <c r="H6" s="25">
        <f>F6/G6</f>
        <v>1.4143707479612071</v>
      </c>
      <c r="I6" s="26">
        <f>F6-G6</f>
        <v>1736.8833333333296</v>
      </c>
      <c r="J6" s="27"/>
      <c r="K6" s="28">
        <f>VLOOKUP($D6,[1]Beddays_Data!$C$2:$E$102,2,FALSE)</f>
        <v>759</v>
      </c>
      <c r="L6" s="29">
        <f>VLOOKUP($D6,[1]Beddays_Data!$C$2:$E$102,3,FALSE)</f>
        <v>744</v>
      </c>
      <c r="M6" s="23">
        <f t="shared" ref="M6:M51" si="0">$K6/$G$2</f>
        <v>24.483870967741936</v>
      </c>
      <c r="N6" s="29">
        <f t="shared" ref="N6:N51" si="1">$L6/$G$2</f>
        <v>24</v>
      </c>
      <c r="O6" s="27"/>
      <c r="P6" s="30">
        <f t="shared" ref="P6:P52" si="2">$F6/$K6</f>
        <v>7.8109354413702237</v>
      </c>
      <c r="Q6" s="31">
        <f t="shared" ref="Q6:Q52" si="3">$F6/$L6</f>
        <v>7.968413978494624</v>
      </c>
      <c r="S6" s="12"/>
    </row>
    <row r="7" spans="1:19" x14ac:dyDescent="0.25">
      <c r="B7" s="21" t="s">
        <v>18</v>
      </c>
      <c r="C7" s="21" t="s">
        <v>19</v>
      </c>
      <c r="D7" s="21" t="s">
        <v>20</v>
      </c>
      <c r="F7" s="23">
        <f>VLOOKUP($B7,'[1]Unify Report'!$A$2:$V$98,19,FALSE)</f>
        <v>9561.25</v>
      </c>
      <c r="G7" s="24">
        <f>VLOOKUP($B7,'[1]Unify Report'!$A$2:$V$98,20,FALSE)</f>
        <v>9493</v>
      </c>
      <c r="H7" s="25">
        <f t="shared" ref="H7:H52" si="4">F7/G7</f>
        <v>1.0071895080585695</v>
      </c>
      <c r="I7" s="26">
        <f t="shared" ref="I7:I52" si="5">F7-G7</f>
        <v>68.25</v>
      </c>
      <c r="J7" s="27"/>
      <c r="K7" s="28">
        <f>VLOOKUP($D7,[1]Beddays_Data!$C$2:$E$102,2,FALSE)</f>
        <v>759</v>
      </c>
      <c r="L7" s="29">
        <f>VLOOKUP($D7,[1]Beddays_Data!$C$2:$E$102,3,FALSE)</f>
        <v>868</v>
      </c>
      <c r="M7" s="23">
        <f t="shared" si="0"/>
        <v>24.483870967741936</v>
      </c>
      <c r="N7" s="29">
        <f t="shared" si="1"/>
        <v>28</v>
      </c>
      <c r="O7" s="27"/>
      <c r="P7" s="30">
        <f t="shared" si="2"/>
        <v>12.597167325428195</v>
      </c>
      <c r="Q7" s="31">
        <f t="shared" si="3"/>
        <v>11.015264976958525</v>
      </c>
      <c r="S7" s="21"/>
    </row>
    <row r="8" spans="1:19" x14ac:dyDescent="0.25">
      <c r="B8" s="21" t="s">
        <v>21</v>
      </c>
      <c r="C8" s="21" t="s">
        <v>22</v>
      </c>
      <c r="D8" s="21" t="s">
        <v>23</v>
      </c>
      <c r="F8" s="23">
        <f>VLOOKUP($B8,'[1]Unify Report'!$A$2:$V$98,19,FALSE)</f>
        <v>7227.5</v>
      </c>
      <c r="G8" s="24">
        <f>VLOOKUP($B8,'[1]Unify Report'!$A$2:$V$98,20,FALSE)</f>
        <v>7126</v>
      </c>
      <c r="H8" s="25">
        <f t="shared" si="4"/>
        <v>1.0142436149312377</v>
      </c>
      <c r="I8" s="26">
        <f t="shared" si="5"/>
        <v>101.5</v>
      </c>
      <c r="J8" s="27"/>
      <c r="K8" s="28">
        <f>VLOOKUP($D8,[1]Beddays_Data!$C$2:$E$102,2,FALSE)</f>
        <v>888</v>
      </c>
      <c r="L8" s="29">
        <f>VLOOKUP($D8,[1]Beddays_Data!$C$2:$E$102,3,FALSE)</f>
        <v>930</v>
      </c>
      <c r="M8" s="23">
        <f t="shared" si="0"/>
        <v>28.64516129032258</v>
      </c>
      <c r="N8" s="29">
        <f t="shared" si="1"/>
        <v>30</v>
      </c>
      <c r="O8" s="27"/>
      <c r="P8" s="30">
        <f t="shared" si="2"/>
        <v>8.139076576576576</v>
      </c>
      <c r="Q8" s="31">
        <f t="shared" si="3"/>
        <v>7.771505376344086</v>
      </c>
      <c r="S8" s="21"/>
    </row>
    <row r="9" spans="1:19" x14ac:dyDescent="0.25">
      <c r="B9" s="21" t="s">
        <v>24</v>
      </c>
      <c r="C9" s="21" t="s">
        <v>25</v>
      </c>
      <c r="D9" s="21" t="s">
        <v>26</v>
      </c>
      <c r="F9" s="23">
        <f>VLOOKUP($B9,'[1]Unify Report'!$A$2:$V$98,19,FALSE)</f>
        <v>5337.083333333333</v>
      </c>
      <c r="G9" s="24">
        <f>VLOOKUP($B9,'[1]Unify Report'!$A$2:$V$98,20,FALSE)</f>
        <v>5377.25</v>
      </c>
      <c r="H9" s="25">
        <f t="shared" si="4"/>
        <v>0.9925302586514172</v>
      </c>
      <c r="I9" s="26">
        <f t="shared" si="5"/>
        <v>-40.16666666666697</v>
      </c>
      <c r="J9" s="27"/>
      <c r="K9" s="28">
        <f>VLOOKUP($D9,[1]Beddays_Data!$C$2:$E$102,2,FALSE)</f>
        <v>685</v>
      </c>
      <c r="L9" s="29">
        <f>VLOOKUP($D9,[1]Beddays_Data!$C$2:$E$102,3,FALSE)</f>
        <v>775</v>
      </c>
      <c r="M9" s="23">
        <f t="shared" si="0"/>
        <v>22.096774193548388</v>
      </c>
      <c r="N9" s="29">
        <f t="shared" si="1"/>
        <v>25</v>
      </c>
      <c r="O9" s="27"/>
      <c r="P9" s="30">
        <f t="shared" si="2"/>
        <v>7.7913625304136245</v>
      </c>
      <c r="Q9" s="31">
        <f t="shared" si="3"/>
        <v>6.8865591397849455</v>
      </c>
      <c r="S9" s="21"/>
    </row>
    <row r="10" spans="1:19" x14ac:dyDescent="0.25">
      <c r="B10" s="21" t="s">
        <v>27</v>
      </c>
      <c r="C10" s="21" t="s">
        <v>28</v>
      </c>
      <c r="D10" s="21" t="s">
        <v>29</v>
      </c>
      <c r="F10" s="23">
        <f>VLOOKUP($B10,'[1]Unify Report'!$A$2:$V$98,19,FALSE)</f>
        <v>3128.916666666667</v>
      </c>
      <c r="G10" s="24">
        <f>VLOOKUP($B10,'[1]Unify Report'!$A$2:$V$98,20,FALSE)</f>
        <v>3214.166666666667</v>
      </c>
      <c r="H10" s="25">
        <f t="shared" si="4"/>
        <v>0.97347679543686805</v>
      </c>
      <c r="I10" s="26">
        <f t="shared" si="5"/>
        <v>-85.25</v>
      </c>
      <c r="J10" s="27"/>
      <c r="K10" s="28">
        <f>VLOOKUP($D10,[1]Beddays_Data!$C$2:$E$102,2,FALSE)</f>
        <v>495</v>
      </c>
      <c r="L10" s="29">
        <f>VLOOKUP($D10,[1]Beddays_Data!$C$2:$E$102,3,FALSE)</f>
        <v>527</v>
      </c>
      <c r="M10" s="23">
        <f t="shared" si="0"/>
        <v>15.96774193548387</v>
      </c>
      <c r="N10" s="29">
        <f t="shared" si="1"/>
        <v>17</v>
      </c>
      <c r="O10" s="27"/>
      <c r="P10" s="30">
        <f t="shared" si="2"/>
        <v>6.3210437710437715</v>
      </c>
      <c r="Q10" s="31">
        <f t="shared" si="3"/>
        <v>5.9372232764073374</v>
      </c>
      <c r="S10" s="21"/>
    </row>
    <row r="11" spans="1:19" x14ac:dyDescent="0.25">
      <c r="B11" s="21" t="s">
        <v>30</v>
      </c>
      <c r="C11" s="21" t="s">
        <v>31</v>
      </c>
      <c r="D11" s="21" t="s">
        <v>32</v>
      </c>
      <c r="F11" s="23">
        <f>VLOOKUP($B11,'[1]Unify Report'!$A$2:$V$98,19,FALSE)</f>
        <v>5307.85</v>
      </c>
      <c r="G11" s="24">
        <f>VLOOKUP($B11,'[1]Unify Report'!$A$2:$V$98,20,FALSE)</f>
        <v>4814.5</v>
      </c>
      <c r="H11" s="25">
        <f t="shared" si="4"/>
        <v>1.1024717000726971</v>
      </c>
      <c r="I11" s="26">
        <f t="shared" si="5"/>
        <v>493.35000000000036</v>
      </c>
      <c r="J11" s="27"/>
      <c r="K11" s="28">
        <f>VLOOKUP($D11,[1]Beddays_Data!$C$2:$E$102,2,FALSE)</f>
        <v>728</v>
      </c>
      <c r="L11" s="29">
        <f>VLOOKUP($D11,[1]Beddays_Data!$C$2:$E$102,3,FALSE)</f>
        <v>775</v>
      </c>
      <c r="M11" s="23">
        <f t="shared" si="0"/>
        <v>23.483870967741936</v>
      </c>
      <c r="N11" s="29">
        <f t="shared" si="1"/>
        <v>25</v>
      </c>
      <c r="O11" s="27"/>
      <c r="P11" s="30">
        <f t="shared" si="2"/>
        <v>7.2910027472527474</v>
      </c>
      <c r="Q11" s="31">
        <f t="shared" si="3"/>
        <v>6.8488387096774197</v>
      </c>
      <c r="S11" s="21"/>
    </row>
    <row r="12" spans="1:19" x14ac:dyDescent="0.25">
      <c r="B12" s="21" t="s">
        <v>33</v>
      </c>
      <c r="C12" s="21" t="s">
        <v>34</v>
      </c>
      <c r="D12" s="21" t="s">
        <v>35</v>
      </c>
      <c r="F12" s="23">
        <f>VLOOKUP($B12,'[1]Unify Report'!$A$2:$V$98,19,FALSE)</f>
        <v>3526</v>
      </c>
      <c r="G12" s="24">
        <f>VLOOKUP($B12,'[1]Unify Report'!$A$2:$V$98,20,FALSE)</f>
        <v>3420.5</v>
      </c>
      <c r="H12" s="25">
        <f t="shared" si="4"/>
        <v>1.0308434439409444</v>
      </c>
      <c r="I12" s="26">
        <f t="shared" si="5"/>
        <v>105.5</v>
      </c>
      <c r="J12" s="27"/>
      <c r="K12" s="28">
        <f>VLOOKUP($D12,[1]Beddays_Data!$C$2:$E$102,2,FALSE)</f>
        <v>594</v>
      </c>
      <c r="L12" s="29">
        <f>VLOOKUP($D12,[1]Beddays_Data!$C$2:$E$102,3,FALSE)</f>
        <v>620</v>
      </c>
      <c r="M12" s="23">
        <f t="shared" si="0"/>
        <v>19.161290322580644</v>
      </c>
      <c r="N12" s="29">
        <f t="shared" si="1"/>
        <v>20</v>
      </c>
      <c r="O12" s="27"/>
      <c r="P12" s="30">
        <f t="shared" si="2"/>
        <v>5.936026936026936</v>
      </c>
      <c r="Q12" s="31">
        <f t="shared" si="3"/>
        <v>5.6870967741935488</v>
      </c>
      <c r="S12" s="21"/>
    </row>
    <row r="13" spans="1:19" x14ac:dyDescent="0.25">
      <c r="B13" s="21" t="s">
        <v>36</v>
      </c>
      <c r="C13" s="21" t="s">
        <v>37</v>
      </c>
      <c r="D13" s="21" t="s">
        <v>38</v>
      </c>
      <c r="F13" s="23">
        <f>VLOOKUP($B13,'[1]Unify Report'!$A$2:$V$98,19,FALSE)</f>
        <v>4165.75</v>
      </c>
      <c r="G13" s="24">
        <f>VLOOKUP($B13,'[1]Unify Report'!$A$2:$V$98,20,FALSE)</f>
        <v>4267.5</v>
      </c>
      <c r="H13" s="25">
        <f t="shared" si="4"/>
        <v>0.97615700058582311</v>
      </c>
      <c r="I13" s="26">
        <f t="shared" si="5"/>
        <v>-101.75</v>
      </c>
      <c r="J13" s="27"/>
      <c r="K13" s="28">
        <f>VLOOKUP($D13,[1]Beddays_Data!$C$2:$E$102,2,FALSE)</f>
        <v>396</v>
      </c>
      <c r="L13" s="29">
        <f>VLOOKUP($D13,[1]Beddays_Data!$C$2:$E$102,3,FALSE)</f>
        <v>434</v>
      </c>
      <c r="M13" s="23">
        <f t="shared" si="0"/>
        <v>12.774193548387096</v>
      </c>
      <c r="N13" s="29">
        <f t="shared" si="1"/>
        <v>14</v>
      </c>
      <c r="O13" s="27"/>
      <c r="P13" s="30">
        <f t="shared" si="2"/>
        <v>10.519570707070708</v>
      </c>
      <c r="Q13" s="31">
        <f t="shared" si="3"/>
        <v>9.5985023041474662</v>
      </c>
      <c r="S13" s="21"/>
    </row>
    <row r="14" spans="1:19" x14ac:dyDescent="0.25">
      <c r="B14" s="21" t="s">
        <v>39</v>
      </c>
      <c r="C14" s="21" t="s">
        <v>40</v>
      </c>
      <c r="D14" s="21" t="s">
        <v>41</v>
      </c>
      <c r="F14" s="23">
        <f>VLOOKUP($B14,'[1]Unify Report'!$A$2:$V$98,19,FALSE)</f>
        <v>4315.5</v>
      </c>
      <c r="G14" s="24">
        <f>VLOOKUP($B14,'[1]Unify Report'!$A$2:$V$98,20,FALSE)</f>
        <v>3582.25</v>
      </c>
      <c r="H14" s="25">
        <f t="shared" si="4"/>
        <v>1.2046897899364923</v>
      </c>
      <c r="I14" s="26">
        <f t="shared" si="5"/>
        <v>733.25</v>
      </c>
      <c r="J14" s="27"/>
      <c r="K14" s="28">
        <f>VLOOKUP($D14,[1]Beddays_Data!$C$2:$E$102,2,FALSE)</f>
        <v>613</v>
      </c>
      <c r="L14" s="29">
        <f>VLOOKUP($D14,[1]Beddays_Data!$C$2:$E$102,3,FALSE)</f>
        <v>620</v>
      </c>
      <c r="M14" s="23">
        <f t="shared" si="0"/>
        <v>19.774193548387096</v>
      </c>
      <c r="N14" s="29">
        <f t="shared" si="1"/>
        <v>20</v>
      </c>
      <c r="O14" s="27"/>
      <c r="P14" s="30">
        <f t="shared" si="2"/>
        <v>7.0399673735725941</v>
      </c>
      <c r="Q14" s="31">
        <f t="shared" si="3"/>
        <v>6.9604838709677423</v>
      </c>
      <c r="S14" s="21"/>
    </row>
    <row r="15" spans="1:19" x14ac:dyDescent="0.25">
      <c r="B15" s="21" t="s">
        <v>42</v>
      </c>
      <c r="C15" s="21" t="s">
        <v>43</v>
      </c>
      <c r="D15" s="21" t="s">
        <v>44</v>
      </c>
      <c r="F15" s="23">
        <f>VLOOKUP($B15,'[1]Unify Report'!$A$2:$V$98,19,FALSE)</f>
        <v>4004</v>
      </c>
      <c r="G15" s="24">
        <f>VLOOKUP($B15,'[1]Unify Report'!$A$2:$V$98,20,FALSE)</f>
        <v>3587</v>
      </c>
      <c r="H15" s="25">
        <f t="shared" si="4"/>
        <v>1.1162531363256203</v>
      </c>
      <c r="I15" s="26">
        <f t="shared" si="5"/>
        <v>417</v>
      </c>
      <c r="J15" s="27"/>
      <c r="K15" s="28">
        <f>VLOOKUP($D15,[1]Beddays_Data!$C$2:$E$102,2,FALSE)</f>
        <v>557</v>
      </c>
      <c r="L15" s="29">
        <f>VLOOKUP($D15,[1]Beddays_Data!$C$2:$E$102,3,FALSE)</f>
        <v>558</v>
      </c>
      <c r="M15" s="23">
        <f t="shared" si="0"/>
        <v>17.967741935483872</v>
      </c>
      <c r="N15" s="29">
        <f t="shared" si="1"/>
        <v>18</v>
      </c>
      <c r="O15" s="27"/>
      <c r="P15" s="30">
        <f t="shared" si="2"/>
        <v>7.1885098743267504</v>
      </c>
      <c r="Q15" s="31">
        <f t="shared" si="3"/>
        <v>7.1756272401433696</v>
      </c>
      <c r="S15" s="21"/>
    </row>
    <row r="16" spans="1:19" x14ac:dyDescent="0.25">
      <c r="B16" s="21" t="s">
        <v>45</v>
      </c>
      <c r="C16" s="21" t="s">
        <v>46</v>
      </c>
      <c r="D16" s="21" t="s">
        <v>47</v>
      </c>
      <c r="F16" s="23">
        <f>VLOOKUP($B16,'[1]Unify Report'!$A$2:$V$98,19,FALSE)</f>
        <v>4269.25</v>
      </c>
      <c r="G16" s="24">
        <f>VLOOKUP($B16,'[1]Unify Report'!$A$2:$V$98,20,FALSE)</f>
        <v>4228.25</v>
      </c>
      <c r="H16" s="25">
        <f t="shared" si="4"/>
        <v>1.0096966830248921</v>
      </c>
      <c r="I16" s="26">
        <f t="shared" si="5"/>
        <v>41</v>
      </c>
      <c r="J16" s="27"/>
      <c r="K16" s="28">
        <f>VLOOKUP($D16,[1]Beddays_Data!$C$2:$E$102,2,FALSE)</f>
        <v>721</v>
      </c>
      <c r="L16" s="29">
        <f>VLOOKUP($D16,[1]Beddays_Data!$C$2:$E$102,3,FALSE)</f>
        <v>744</v>
      </c>
      <c r="M16" s="23">
        <f t="shared" si="0"/>
        <v>23.258064516129032</v>
      </c>
      <c r="N16" s="29">
        <f t="shared" si="1"/>
        <v>24</v>
      </c>
      <c r="O16" s="27"/>
      <c r="P16" s="30">
        <f t="shared" si="2"/>
        <v>5.92128987517337</v>
      </c>
      <c r="Q16" s="31">
        <f t="shared" si="3"/>
        <v>5.738239247311828</v>
      </c>
      <c r="S16" s="21"/>
    </row>
    <row r="17" spans="1:19" x14ac:dyDescent="0.25">
      <c r="B17" s="21" t="s">
        <v>48</v>
      </c>
      <c r="C17" s="21" t="s">
        <v>49</v>
      </c>
      <c r="D17" s="32" t="s">
        <v>50</v>
      </c>
      <c r="F17" s="23">
        <f>VLOOKUP($B17,'[1]Unify Report'!$A$2:$V$98,19,FALSE)</f>
        <v>5584.25</v>
      </c>
      <c r="G17" s="24">
        <f>VLOOKUP($B17,'[1]Unify Report'!$A$2:$V$98,20,FALSE)</f>
        <v>5093.3000000000029</v>
      </c>
      <c r="H17" s="25">
        <f t="shared" si="4"/>
        <v>1.0963913376396437</v>
      </c>
      <c r="I17" s="26">
        <f t="shared" si="5"/>
        <v>490.94999999999709</v>
      </c>
      <c r="J17" s="27"/>
      <c r="K17" s="28">
        <f>VLOOKUP($D17,[1]Beddays_Data!$C$2:$E$102,2,FALSE)</f>
        <v>919</v>
      </c>
      <c r="L17" s="29">
        <f>VLOOKUP($D17,[1]Beddays_Data!$C$2:$E$102,3,FALSE)</f>
        <v>930</v>
      </c>
      <c r="M17" s="23">
        <f t="shared" si="0"/>
        <v>29.64516129032258</v>
      </c>
      <c r="N17" s="29">
        <f t="shared" si="1"/>
        <v>30</v>
      </c>
      <c r="O17" s="27"/>
      <c r="P17" s="30">
        <f t="shared" si="2"/>
        <v>6.0764417845484218</v>
      </c>
      <c r="Q17" s="31">
        <f t="shared" si="3"/>
        <v>6.0045698924731186</v>
      </c>
      <c r="S17" s="21"/>
    </row>
    <row r="18" spans="1:19" x14ac:dyDescent="0.25">
      <c r="B18" s="21" t="s">
        <v>51</v>
      </c>
      <c r="C18" s="21" t="s">
        <v>52</v>
      </c>
      <c r="D18" s="32" t="s">
        <v>53</v>
      </c>
      <c r="F18" s="23">
        <f>VLOOKUP($B18,'[1]Unify Report'!$A$2:$V$98,19,FALSE)</f>
        <v>5826.55</v>
      </c>
      <c r="G18" s="24">
        <f>VLOOKUP($B18,'[1]Unify Report'!$A$2:$V$98,20,FALSE)</f>
        <v>5328.05</v>
      </c>
      <c r="H18" s="25">
        <f t="shared" si="4"/>
        <v>1.0935614342958493</v>
      </c>
      <c r="I18" s="26">
        <f t="shared" si="5"/>
        <v>498.5</v>
      </c>
      <c r="J18" s="27"/>
      <c r="K18" s="28">
        <f>VLOOKUP($D18,[1]Beddays_Data!$C$2:$E$102,2,FALSE)</f>
        <v>908</v>
      </c>
      <c r="L18" s="29">
        <f>VLOOKUP($D18,[1]Beddays_Data!$C$2:$E$102,3,FALSE)</f>
        <v>930</v>
      </c>
      <c r="M18" s="23">
        <f t="shared" si="0"/>
        <v>29.29032258064516</v>
      </c>
      <c r="N18" s="29">
        <f t="shared" si="1"/>
        <v>30</v>
      </c>
      <c r="O18" s="27"/>
      <c r="P18" s="30">
        <f t="shared" si="2"/>
        <v>6.4169052863436127</v>
      </c>
      <c r="Q18" s="31">
        <f t="shared" si="3"/>
        <v>6.2651075268817209</v>
      </c>
      <c r="S18" s="21"/>
    </row>
    <row r="19" spans="1:19" x14ac:dyDescent="0.25">
      <c r="A19" s="5"/>
      <c r="B19" s="33" t="s">
        <v>54</v>
      </c>
      <c r="C19" s="34"/>
      <c r="D19" s="35"/>
      <c r="E19" s="5"/>
      <c r="F19" s="36">
        <f>SUM(F6:F18)</f>
        <v>68182.399999999994</v>
      </c>
      <c r="G19" s="37">
        <f>SUM(G6:G18)</f>
        <v>63723.383333333346</v>
      </c>
      <c r="H19" s="38">
        <f t="shared" si="4"/>
        <v>1.069974575005564</v>
      </c>
      <c r="I19" s="39">
        <f t="shared" si="5"/>
        <v>4459.0166666666482</v>
      </c>
      <c r="J19" s="6"/>
      <c r="K19" s="40">
        <f>SUM(K6:K18)</f>
        <v>9022</v>
      </c>
      <c r="L19" s="37">
        <f>SUM(L6:L18)</f>
        <v>9455</v>
      </c>
      <c r="M19" s="36">
        <f t="shared" si="0"/>
        <v>291.03225806451616</v>
      </c>
      <c r="N19" s="41">
        <f t="shared" si="1"/>
        <v>305</v>
      </c>
      <c r="O19" s="6"/>
      <c r="P19" s="42">
        <f t="shared" si="2"/>
        <v>7.5573487031700282</v>
      </c>
      <c r="Q19" s="43">
        <f t="shared" si="3"/>
        <v>7.2112533051295609</v>
      </c>
      <c r="R19" s="5"/>
      <c r="S19" s="21"/>
    </row>
    <row r="20" spans="1:19" x14ac:dyDescent="0.25">
      <c r="B20" s="21" t="s">
        <v>55</v>
      </c>
      <c r="C20" s="21" t="s">
        <v>56</v>
      </c>
      <c r="D20" s="21" t="s">
        <v>57</v>
      </c>
      <c r="F20" s="23">
        <f>VLOOKUP($B20,'[1]Unify Report'!$A$2:$V$98,19,FALSE)</f>
        <v>3905.75</v>
      </c>
      <c r="G20" s="24">
        <f>VLOOKUP($B20,'[1]Unify Report'!$A$2:$V$98,20,FALSE)</f>
        <v>3936.25</v>
      </c>
      <c r="H20" s="25">
        <f t="shared" si="4"/>
        <v>0.99225150841536991</v>
      </c>
      <c r="I20" s="26">
        <f t="shared" si="5"/>
        <v>-30.5</v>
      </c>
      <c r="J20" s="27"/>
      <c r="K20" s="28">
        <f>VLOOKUP($D20,[1]Beddays_Data!$C$2:$E$102,2,FALSE)</f>
        <v>277</v>
      </c>
      <c r="L20" s="29">
        <f>VLOOKUP($D20,[1]Beddays_Data!$C$2:$E$102,3,FALSE)</f>
        <v>341</v>
      </c>
      <c r="M20" s="23">
        <f t="shared" si="0"/>
        <v>8.935483870967742</v>
      </c>
      <c r="N20" s="29">
        <f t="shared" si="1"/>
        <v>11</v>
      </c>
      <c r="O20" s="27"/>
      <c r="P20" s="30">
        <f t="shared" si="2"/>
        <v>14.100180505415162</v>
      </c>
      <c r="Q20" s="31">
        <f t="shared" si="3"/>
        <v>11.453812316715542</v>
      </c>
      <c r="S20" s="12"/>
    </row>
    <row r="21" spans="1:19" x14ac:dyDescent="0.25">
      <c r="B21" s="21" t="s">
        <v>58</v>
      </c>
      <c r="C21" s="21" t="s">
        <v>59</v>
      </c>
      <c r="D21" s="21" t="s">
        <v>60</v>
      </c>
      <c r="F21" s="23">
        <f>VLOOKUP($B21,'[1]Unify Report'!$A$2:$V$98,19,FALSE)</f>
        <v>13207.366666666665</v>
      </c>
      <c r="G21" s="24">
        <f>VLOOKUP($B21,'[1]Unify Report'!$A$2:$V$98,20,FALSE)</f>
        <v>12826.166666666668</v>
      </c>
      <c r="H21" s="25">
        <f t="shared" si="4"/>
        <v>1.0297204932624711</v>
      </c>
      <c r="I21" s="26">
        <f t="shared" si="5"/>
        <v>381.19999999999709</v>
      </c>
      <c r="J21" s="27"/>
      <c r="K21" s="28">
        <f>VLOOKUP($D21,[1]Beddays_Data!$C$2:$E$102,2,FALSE)</f>
        <v>705</v>
      </c>
      <c r="L21" s="29">
        <f>VLOOKUP($D21,[1]Beddays_Data!$C$2:$E$102,3,FALSE)</f>
        <v>744</v>
      </c>
      <c r="M21" s="23">
        <f t="shared" si="0"/>
        <v>22.741935483870968</v>
      </c>
      <c r="N21" s="29">
        <f t="shared" si="1"/>
        <v>24</v>
      </c>
      <c r="O21" s="27"/>
      <c r="P21" s="30">
        <f t="shared" si="2"/>
        <v>18.73385342789598</v>
      </c>
      <c r="Q21" s="31">
        <f t="shared" si="3"/>
        <v>17.75183691756272</v>
      </c>
      <c r="S21" s="21"/>
    </row>
    <row r="22" spans="1:19" x14ac:dyDescent="0.25">
      <c r="B22" s="21" t="s">
        <v>61</v>
      </c>
      <c r="C22" s="21" t="s">
        <v>62</v>
      </c>
      <c r="D22" s="21" t="s">
        <v>63</v>
      </c>
      <c r="F22" s="23">
        <f>VLOOKUP($B22,'[1]Unify Report'!$A$2:$V$98,19,FALSE)</f>
        <v>4887</v>
      </c>
      <c r="G22" s="24">
        <f>VLOOKUP($B22,'[1]Unify Report'!$A$2:$V$98,20,FALSE)</f>
        <v>3911</v>
      </c>
      <c r="H22" s="25">
        <f t="shared" si="4"/>
        <v>1.2495525441063666</v>
      </c>
      <c r="I22" s="26">
        <f t="shared" si="5"/>
        <v>976</v>
      </c>
      <c r="J22" s="27"/>
      <c r="K22" s="28">
        <f>VLOOKUP($D22,[1]Beddays_Data!$C$2:$E$102,2,FALSE)</f>
        <v>730</v>
      </c>
      <c r="L22" s="29">
        <f>VLOOKUP($D22,[1]Beddays_Data!$C$2:$E$102,3,FALSE)</f>
        <v>744</v>
      </c>
      <c r="M22" s="23">
        <f t="shared" si="0"/>
        <v>23.548387096774192</v>
      </c>
      <c r="N22" s="29">
        <f t="shared" si="1"/>
        <v>24</v>
      </c>
      <c r="O22" s="27"/>
      <c r="P22" s="30">
        <f t="shared" si="2"/>
        <v>6.6945205479452055</v>
      </c>
      <c r="Q22" s="31">
        <f t="shared" si="3"/>
        <v>6.568548387096774</v>
      </c>
      <c r="S22" s="21"/>
    </row>
    <row r="23" spans="1:19" x14ac:dyDescent="0.25">
      <c r="B23" s="21" t="s">
        <v>64</v>
      </c>
      <c r="C23" s="21" t="s">
        <v>65</v>
      </c>
      <c r="D23" s="21" t="s">
        <v>66</v>
      </c>
      <c r="F23" s="23">
        <f>VLOOKUP($B23,'[1]Unify Report'!$A$2:$V$98,19,FALSE)</f>
        <v>4052.833333333333</v>
      </c>
      <c r="G23" s="24">
        <f>VLOOKUP($B23,'[1]Unify Report'!$A$2:$V$98,20,FALSE)</f>
        <v>3947.25</v>
      </c>
      <c r="H23" s="25">
        <f t="shared" si="4"/>
        <v>1.0267485802351848</v>
      </c>
      <c r="I23" s="26">
        <f t="shared" si="5"/>
        <v>105.58333333333303</v>
      </c>
      <c r="J23" s="27"/>
      <c r="K23" s="28">
        <f>VLOOKUP($D23,[1]Beddays_Data!$C$2:$E$102,2,FALSE)</f>
        <v>736</v>
      </c>
      <c r="L23" s="29">
        <f>VLOOKUP($D23,[1]Beddays_Data!$C$2:$E$102,3,FALSE)</f>
        <v>744</v>
      </c>
      <c r="M23" s="23">
        <f t="shared" si="0"/>
        <v>23.741935483870968</v>
      </c>
      <c r="N23" s="29">
        <f t="shared" si="1"/>
        <v>24</v>
      </c>
      <c r="O23" s="27"/>
      <c r="P23" s="30">
        <f t="shared" si="2"/>
        <v>5.5065670289855069</v>
      </c>
      <c r="Q23" s="31">
        <f t="shared" si="3"/>
        <v>5.4473566308243724</v>
      </c>
      <c r="S23" s="21"/>
    </row>
    <row r="24" spans="1:19" x14ac:dyDescent="0.25">
      <c r="B24" s="21" t="s">
        <v>67</v>
      </c>
      <c r="C24" s="21" t="s">
        <v>68</v>
      </c>
      <c r="D24" s="21" t="s">
        <v>69</v>
      </c>
      <c r="F24" s="23">
        <f>VLOOKUP($B24,'[1]Unify Report'!$A$2:$V$98,19,FALSE)</f>
        <v>4980.7333333333336</v>
      </c>
      <c r="G24" s="24">
        <f>VLOOKUP($B24,'[1]Unify Report'!$A$2:$V$98,20,FALSE)</f>
        <v>3893.4833333333299</v>
      </c>
      <c r="H24" s="25">
        <f t="shared" si="4"/>
        <v>1.2792486590841974</v>
      </c>
      <c r="I24" s="26">
        <f t="shared" si="5"/>
        <v>1087.2500000000036</v>
      </c>
      <c r="J24" s="27"/>
      <c r="K24" s="28">
        <f>VLOOKUP($D24,[1]Beddays_Data!$C$2:$E$102,2,FALSE)</f>
        <v>733</v>
      </c>
      <c r="L24" s="29">
        <f>VLOOKUP($D24,[1]Beddays_Data!$C$2:$E$102,3,FALSE)</f>
        <v>744</v>
      </c>
      <c r="M24" s="23">
        <f t="shared" si="0"/>
        <v>23.64516129032258</v>
      </c>
      <c r="N24" s="29">
        <f t="shared" si="1"/>
        <v>24</v>
      </c>
      <c r="O24" s="27"/>
      <c r="P24" s="30">
        <f t="shared" si="2"/>
        <v>6.7949977262391998</v>
      </c>
      <c r="Q24" s="31">
        <f t="shared" si="3"/>
        <v>6.6945340501792119</v>
      </c>
      <c r="S24" s="21"/>
    </row>
    <row r="25" spans="1:19" x14ac:dyDescent="0.25">
      <c r="B25" s="21" t="s">
        <v>70</v>
      </c>
      <c r="C25" s="21" t="s">
        <v>71</v>
      </c>
      <c r="D25" s="21" t="s">
        <v>72</v>
      </c>
      <c r="F25" s="23">
        <f>VLOOKUP($B25,'[1]Unify Report'!$A$2:$V$98,19,FALSE)</f>
        <v>7091.416666666667</v>
      </c>
      <c r="G25" s="24">
        <f>VLOOKUP($B25,'[1]Unify Report'!$A$2:$V$98,20,FALSE)</f>
        <v>6464.333333333323</v>
      </c>
      <c r="H25" s="25">
        <f t="shared" si="4"/>
        <v>1.0970066518847024</v>
      </c>
      <c r="I25" s="26">
        <f t="shared" si="5"/>
        <v>627.08333333334394</v>
      </c>
      <c r="J25" s="27"/>
      <c r="K25" s="28">
        <f>VLOOKUP($D25,[1]Beddays_Data!$C$2:$E$102,2,FALSE)</f>
        <v>883</v>
      </c>
      <c r="L25" s="29">
        <f>VLOOKUP($D25,[1]Beddays_Data!$C$2:$E$102,3,FALSE)</f>
        <v>992</v>
      </c>
      <c r="M25" s="23">
        <f t="shared" si="0"/>
        <v>28.483870967741936</v>
      </c>
      <c r="N25" s="29">
        <f t="shared" si="1"/>
        <v>32</v>
      </c>
      <c r="O25" s="27"/>
      <c r="P25" s="30">
        <f t="shared" si="2"/>
        <v>8.0310494526236322</v>
      </c>
      <c r="Q25" s="31">
        <f t="shared" si="3"/>
        <v>7.1486055107526889</v>
      </c>
      <c r="S25" s="21"/>
    </row>
    <row r="26" spans="1:19" x14ac:dyDescent="0.25">
      <c r="B26" s="21" t="s">
        <v>73</v>
      </c>
      <c r="C26" s="21" t="s">
        <v>74</v>
      </c>
      <c r="D26" s="21" t="s">
        <v>75</v>
      </c>
      <c r="F26" s="23">
        <f>VLOOKUP($B26,'[1]Unify Report'!$A$2:$V$98,19,FALSE)</f>
        <v>5459.6666666666661</v>
      </c>
      <c r="G26" s="24">
        <f>VLOOKUP($B26,'[1]Unify Report'!$A$2:$V$98,20,FALSE)</f>
        <v>5748.2499999999964</v>
      </c>
      <c r="H26" s="25">
        <f t="shared" si="4"/>
        <v>0.94979631482045312</v>
      </c>
      <c r="I26" s="26">
        <f t="shared" si="5"/>
        <v>-288.5833333333303</v>
      </c>
      <c r="J26" s="27"/>
      <c r="K26" s="28">
        <f>VLOOKUP($D26,[1]Beddays_Data!$C$2:$E$102,2,FALSE)</f>
        <v>717</v>
      </c>
      <c r="L26" s="29">
        <f>VLOOKUP($D26,[1]Beddays_Data!$C$2:$E$102,3,FALSE)</f>
        <v>713</v>
      </c>
      <c r="M26" s="23">
        <f t="shared" si="0"/>
        <v>23.129032258064516</v>
      </c>
      <c r="N26" s="29">
        <f t="shared" si="1"/>
        <v>23</v>
      </c>
      <c r="O26" s="27"/>
      <c r="P26" s="30">
        <f t="shared" si="2"/>
        <v>7.6145978614597851</v>
      </c>
      <c r="Q26" s="31">
        <f t="shared" si="3"/>
        <v>7.6573165030388024</v>
      </c>
      <c r="S26" s="21"/>
    </row>
    <row r="27" spans="1:19" x14ac:dyDescent="0.25">
      <c r="A27" s="5"/>
      <c r="B27" s="33" t="s">
        <v>76</v>
      </c>
      <c r="C27" s="34"/>
      <c r="D27" s="35"/>
      <c r="E27" s="5"/>
      <c r="F27" s="36">
        <f>SUM(F20:F26)</f>
        <v>43584.766666666663</v>
      </c>
      <c r="G27" s="37">
        <f>SUM(G20:G26)</f>
        <v>40726.733333333323</v>
      </c>
      <c r="H27" s="38">
        <f t="shared" si="4"/>
        <v>1.0701758550076037</v>
      </c>
      <c r="I27" s="39">
        <f t="shared" si="5"/>
        <v>2858.0333333333401</v>
      </c>
      <c r="J27" s="6"/>
      <c r="K27" s="40">
        <f>SUM(K20:K26)</f>
        <v>4781</v>
      </c>
      <c r="L27" s="41">
        <f>SUM(L20:L26)</f>
        <v>5022</v>
      </c>
      <c r="M27" s="36">
        <f t="shared" si="0"/>
        <v>154.2258064516129</v>
      </c>
      <c r="N27" s="41">
        <f t="shared" si="1"/>
        <v>162</v>
      </c>
      <c r="O27" s="6"/>
      <c r="P27" s="42">
        <f t="shared" si="2"/>
        <v>9.116244858118943</v>
      </c>
      <c r="Q27" s="43">
        <f t="shared" si="3"/>
        <v>8.6787667595911309</v>
      </c>
      <c r="R27" s="5"/>
      <c r="S27" s="21"/>
    </row>
    <row r="28" spans="1:19" x14ac:dyDescent="0.25">
      <c r="B28" s="21" t="s">
        <v>77</v>
      </c>
      <c r="C28" s="21" t="s">
        <v>78</v>
      </c>
      <c r="D28" s="32" t="s">
        <v>79</v>
      </c>
      <c r="F28" s="23">
        <f>VLOOKUP($B28,'[1]Unify Report'!$A$2:$V$98,19,FALSE)</f>
        <v>2933.3666666666668</v>
      </c>
      <c r="G28" s="24">
        <f>VLOOKUP($B28,'[1]Unify Report'!$A$2:$V$98,20,FALSE)</f>
        <v>3662.1166666666668</v>
      </c>
      <c r="H28" s="25">
        <f t="shared" si="4"/>
        <v>0.80100306289167922</v>
      </c>
      <c r="I28" s="26">
        <f t="shared" si="5"/>
        <v>-728.75</v>
      </c>
      <c r="J28" s="27"/>
      <c r="K28" s="28">
        <f>VLOOKUP($D28,[1]Beddays_Data!$C$2:$E$102,2,FALSE)</f>
        <v>267</v>
      </c>
      <c r="L28" s="29">
        <f>VLOOKUP($D28,[1]Beddays_Data!$C$2:$E$102,3,FALSE)</f>
        <v>341</v>
      </c>
      <c r="M28" s="23">
        <f t="shared" si="0"/>
        <v>8.612903225806452</v>
      </c>
      <c r="N28" s="29">
        <f t="shared" si="1"/>
        <v>11</v>
      </c>
      <c r="O28" s="27"/>
      <c r="P28" s="30">
        <f t="shared" si="2"/>
        <v>10.986392009987515</v>
      </c>
      <c r="Q28" s="31">
        <f t="shared" si="3"/>
        <v>8.6022482893450647</v>
      </c>
      <c r="S28" s="12"/>
    </row>
    <row r="29" spans="1:19" x14ac:dyDescent="0.25">
      <c r="B29" s="21" t="s">
        <v>80</v>
      </c>
      <c r="C29" s="21" t="s">
        <v>81</v>
      </c>
      <c r="D29" s="21" t="s">
        <v>82</v>
      </c>
      <c r="F29" s="23">
        <f>VLOOKUP($B29,'[1]Unify Report'!$A$2:$V$98,19,FALSE)</f>
        <v>15113</v>
      </c>
      <c r="G29" s="24">
        <f>VLOOKUP($B29,'[1]Unify Report'!$A$2:$V$98,20,FALSE)</f>
        <v>14266.5</v>
      </c>
      <c r="H29" s="25">
        <f t="shared" si="4"/>
        <v>1.0593348053131462</v>
      </c>
      <c r="I29" s="26">
        <f t="shared" si="5"/>
        <v>846.5</v>
      </c>
      <c r="J29" s="27"/>
      <c r="K29" s="28">
        <f>VLOOKUP($D29,[1]Beddays_Data!$C$2:$E$102,2,FALSE)</f>
        <v>576</v>
      </c>
      <c r="L29" s="29">
        <f>VLOOKUP($D29,[1]Beddays_Data!$C$2:$E$102,3,FALSE)</f>
        <v>620</v>
      </c>
      <c r="M29" s="23">
        <f t="shared" si="0"/>
        <v>18.580645161290324</v>
      </c>
      <c r="N29" s="29">
        <f t="shared" si="1"/>
        <v>20</v>
      </c>
      <c r="O29" s="27"/>
      <c r="P29" s="30">
        <f t="shared" si="2"/>
        <v>26.237847222222221</v>
      </c>
      <c r="Q29" s="31">
        <f t="shared" si="3"/>
        <v>24.375806451612902</v>
      </c>
      <c r="S29" s="21"/>
    </row>
    <row r="30" spans="1:19" x14ac:dyDescent="0.25">
      <c r="B30" s="21" t="s">
        <v>83</v>
      </c>
      <c r="C30" s="21" t="s">
        <v>84</v>
      </c>
      <c r="D30" s="21" t="s">
        <v>85</v>
      </c>
      <c r="F30" s="23">
        <f>VLOOKUP($B30,'[1]Unify Report'!$A$2:$V$98,19,FALSE)</f>
        <v>4134.75</v>
      </c>
      <c r="G30" s="24">
        <f>VLOOKUP($B30,'[1]Unify Report'!$A$2:$V$98,20,FALSE)</f>
        <v>4068.25</v>
      </c>
      <c r="H30" s="25">
        <f t="shared" si="4"/>
        <v>1.0163460947581884</v>
      </c>
      <c r="I30" s="26">
        <f t="shared" si="5"/>
        <v>66.5</v>
      </c>
      <c r="J30" s="27"/>
      <c r="K30" s="28">
        <f>VLOOKUP($D30,[1]Beddays_Data!$C$2:$E$102,2,FALSE)</f>
        <v>512</v>
      </c>
      <c r="L30" s="29">
        <f>VLOOKUP($D30,[1]Beddays_Data!$C$2:$E$102,3,FALSE)</f>
        <v>558</v>
      </c>
      <c r="M30" s="23">
        <f t="shared" si="0"/>
        <v>16.516129032258064</v>
      </c>
      <c r="N30" s="29">
        <f t="shared" si="1"/>
        <v>18</v>
      </c>
      <c r="O30" s="27"/>
      <c r="P30" s="30">
        <f t="shared" si="2"/>
        <v>8.07568359375</v>
      </c>
      <c r="Q30" s="31">
        <f t="shared" si="3"/>
        <v>7.40994623655914</v>
      </c>
      <c r="S30" s="21"/>
    </row>
    <row r="31" spans="1:19" x14ac:dyDescent="0.25">
      <c r="B31" s="21" t="s">
        <v>86</v>
      </c>
      <c r="C31" s="21" t="s">
        <v>87</v>
      </c>
      <c r="D31" s="21" t="s">
        <v>88</v>
      </c>
      <c r="F31" s="23">
        <f>VLOOKUP($B31,'[1]Unify Report'!$A$2:$V$98,19,FALSE)</f>
        <v>4820</v>
      </c>
      <c r="G31" s="24">
        <f>VLOOKUP($B31,'[1]Unify Report'!$A$2:$V$98,20,FALSE)</f>
        <v>4267.5</v>
      </c>
      <c r="H31" s="25">
        <f t="shared" si="4"/>
        <v>1.1294669009958993</v>
      </c>
      <c r="I31" s="26">
        <f t="shared" si="5"/>
        <v>552.5</v>
      </c>
      <c r="J31" s="27"/>
      <c r="K31" s="28">
        <f>VLOOKUP($D31,[1]Beddays_Data!$C$2:$E$102,2,FALSE)</f>
        <v>606</v>
      </c>
      <c r="L31" s="29">
        <f>VLOOKUP($D31,[1]Beddays_Data!$C$2:$E$102,3,FALSE)</f>
        <v>682</v>
      </c>
      <c r="M31" s="23">
        <f t="shared" si="0"/>
        <v>19.548387096774192</v>
      </c>
      <c r="N31" s="29">
        <f t="shared" si="1"/>
        <v>22</v>
      </c>
      <c r="O31" s="27"/>
      <c r="P31" s="30">
        <f t="shared" si="2"/>
        <v>7.9537953795379535</v>
      </c>
      <c r="Q31" s="31">
        <f t="shared" si="3"/>
        <v>7.0674486803519061</v>
      </c>
      <c r="S31" s="21"/>
    </row>
    <row r="32" spans="1:19" x14ac:dyDescent="0.25">
      <c r="B32" s="21" t="s">
        <v>89</v>
      </c>
      <c r="C32" s="21" t="s">
        <v>90</v>
      </c>
      <c r="D32" s="21" t="s">
        <v>91</v>
      </c>
      <c r="F32" s="23">
        <f>VLOOKUP($B32,'[1]Unify Report'!$A$2:$V$98,19,FALSE)</f>
        <v>5196.7000000000007</v>
      </c>
      <c r="G32" s="24">
        <f>VLOOKUP($B32,'[1]Unify Report'!$A$2:$V$98,20,FALSE)</f>
        <v>5259.6166666666668</v>
      </c>
      <c r="H32" s="25">
        <f t="shared" si="4"/>
        <v>0.98803778475617687</v>
      </c>
      <c r="I32" s="26">
        <f t="shared" si="5"/>
        <v>-62.91666666666606</v>
      </c>
      <c r="J32" s="27"/>
      <c r="K32" s="28">
        <f>VLOOKUP($D32,[1]Beddays_Data!$C$2:$E$102,2,FALSE)</f>
        <v>605</v>
      </c>
      <c r="L32" s="29">
        <f>VLOOKUP($D32,[1]Beddays_Data!$C$2:$E$102,3,FALSE)</f>
        <v>713</v>
      </c>
      <c r="M32" s="23">
        <f t="shared" si="0"/>
        <v>19.516129032258064</v>
      </c>
      <c r="N32" s="29">
        <f t="shared" si="1"/>
        <v>23</v>
      </c>
      <c r="O32" s="27"/>
      <c r="P32" s="30">
        <f t="shared" si="2"/>
        <v>8.5895867768595053</v>
      </c>
      <c r="Q32" s="31">
        <f t="shared" si="3"/>
        <v>7.2884992987377286</v>
      </c>
      <c r="S32" s="21"/>
    </row>
    <row r="33" spans="1:19" x14ac:dyDescent="0.25">
      <c r="B33" s="21" t="s">
        <v>92</v>
      </c>
      <c r="C33" s="21" t="s">
        <v>93</v>
      </c>
      <c r="D33" s="21" t="s">
        <v>94</v>
      </c>
      <c r="F33" s="23">
        <f>VLOOKUP($B33,'[1]Unify Report'!$A$2:$V$98,19,FALSE)</f>
        <v>6743.75</v>
      </c>
      <c r="G33" s="24">
        <f>VLOOKUP($B33,'[1]Unify Report'!$A$2:$V$98,20,FALSE)</f>
        <v>6774</v>
      </c>
      <c r="H33" s="25">
        <f t="shared" si="4"/>
        <v>0.99553439622084439</v>
      </c>
      <c r="I33" s="26">
        <f t="shared" si="5"/>
        <v>-30.25</v>
      </c>
      <c r="J33" s="27"/>
      <c r="K33" s="28">
        <f>VLOOKUP($D33,[1]Beddays_Data!$C$2:$E$102,2,FALSE)</f>
        <v>907</v>
      </c>
      <c r="L33" s="29">
        <f>VLOOKUP($D33,[1]Beddays_Data!$C$2:$E$102,3,FALSE)</f>
        <v>992</v>
      </c>
      <c r="M33" s="23">
        <f t="shared" si="0"/>
        <v>29.258064516129032</v>
      </c>
      <c r="N33" s="29">
        <f t="shared" si="1"/>
        <v>32</v>
      </c>
      <c r="O33" s="27"/>
      <c r="P33" s="30">
        <f t="shared" si="2"/>
        <v>7.4352260198456452</v>
      </c>
      <c r="Q33" s="31">
        <f t="shared" si="3"/>
        <v>6.798135080645161</v>
      </c>
      <c r="S33" s="21"/>
    </row>
    <row r="34" spans="1:19" x14ac:dyDescent="0.25">
      <c r="B34" s="21" t="s">
        <v>95</v>
      </c>
      <c r="C34" s="21" t="s">
        <v>96</v>
      </c>
      <c r="D34" s="21" t="s">
        <v>97</v>
      </c>
      <c r="F34" s="23">
        <f>VLOOKUP($B34,'[1]Unify Report'!$A$2:$V$98,19,FALSE)</f>
        <v>6892.5</v>
      </c>
      <c r="G34" s="24">
        <f>VLOOKUP($B34,'[1]Unify Report'!$A$2:$V$98,20,FALSE)</f>
        <v>6779.25</v>
      </c>
      <c r="H34" s="25">
        <f t="shared" si="4"/>
        <v>1.0167053877641332</v>
      </c>
      <c r="I34" s="26">
        <f t="shared" si="5"/>
        <v>113.25</v>
      </c>
      <c r="J34" s="27"/>
      <c r="K34" s="28">
        <f>VLOOKUP($D34,[1]Beddays_Data!$C$2:$E$102,2,FALSE)</f>
        <v>948</v>
      </c>
      <c r="L34" s="29">
        <f>VLOOKUP($D34,[1]Beddays_Data!$C$2:$E$102,3,FALSE)</f>
        <v>992</v>
      </c>
      <c r="M34" s="23">
        <f t="shared" si="0"/>
        <v>30.580645161290324</v>
      </c>
      <c r="N34" s="29">
        <f t="shared" si="1"/>
        <v>32</v>
      </c>
      <c r="O34" s="27"/>
      <c r="P34" s="30">
        <f t="shared" si="2"/>
        <v>7.2705696202531644</v>
      </c>
      <c r="Q34" s="31">
        <f t="shared" si="3"/>
        <v>6.948084677419355</v>
      </c>
      <c r="S34" s="21"/>
    </row>
    <row r="35" spans="1:19" x14ac:dyDescent="0.25">
      <c r="A35" s="5"/>
      <c r="B35" s="33" t="s">
        <v>98</v>
      </c>
      <c r="C35" s="34"/>
      <c r="D35" s="35"/>
      <c r="E35" s="5"/>
      <c r="F35" s="36">
        <f>SUM(F28:F34)</f>
        <v>45834.066666666666</v>
      </c>
      <c r="G35" s="37">
        <f>SUM(G28:G34)</f>
        <v>45077.233333333337</v>
      </c>
      <c r="H35" s="38">
        <f t="shared" si="4"/>
        <v>1.0167897024144485</v>
      </c>
      <c r="I35" s="39">
        <f t="shared" si="5"/>
        <v>756.83333333332848</v>
      </c>
      <c r="J35" s="6"/>
      <c r="K35" s="40">
        <f>SUM(K28:K34)</f>
        <v>4421</v>
      </c>
      <c r="L35" s="41">
        <f>SUM(L28:L34)</f>
        <v>4898</v>
      </c>
      <c r="M35" s="36">
        <f t="shared" si="0"/>
        <v>142.61290322580646</v>
      </c>
      <c r="N35" s="41">
        <f t="shared" si="1"/>
        <v>158</v>
      </c>
      <c r="O35" s="6"/>
      <c r="P35" s="42">
        <f t="shared" si="2"/>
        <v>10.367352785945863</v>
      </c>
      <c r="Q35" s="43">
        <f t="shared" si="3"/>
        <v>9.3577106301891924</v>
      </c>
      <c r="R35" s="5"/>
      <c r="S35" s="21"/>
    </row>
    <row r="36" spans="1:19" x14ac:dyDescent="0.25">
      <c r="B36" s="21" t="s">
        <v>99</v>
      </c>
      <c r="C36" s="21" t="s">
        <v>100</v>
      </c>
      <c r="D36" s="22" t="s">
        <v>101</v>
      </c>
      <c r="F36" s="23">
        <f>VLOOKUP($B36,'[1]Unify Report'!$A$2:$V$98,19,FALSE)</f>
        <v>10803</v>
      </c>
      <c r="G36" s="24">
        <f>VLOOKUP($B36,'[1]Unify Report'!$A$2:$V$98,20,FALSE)</f>
        <v>13339.5</v>
      </c>
      <c r="H36" s="25">
        <f t="shared" si="4"/>
        <v>0.80985044416957153</v>
      </c>
      <c r="I36" s="26">
        <f t="shared" si="5"/>
        <v>-2536.5</v>
      </c>
      <c r="J36" s="27"/>
      <c r="K36" s="28">
        <f>VLOOKUP($D36,[1]Beddays_Data!$C$2:$E$102,2,FALSE)</f>
        <v>399</v>
      </c>
      <c r="L36" s="29">
        <f>VLOOKUP($D36,[1]Beddays_Data!$C$2:$E$102,3,FALSE)</f>
        <v>527</v>
      </c>
      <c r="M36" s="23">
        <f t="shared" si="0"/>
        <v>12.870967741935484</v>
      </c>
      <c r="N36" s="29">
        <f t="shared" si="1"/>
        <v>17</v>
      </c>
      <c r="O36" s="27"/>
      <c r="P36" s="30">
        <f t="shared" si="2"/>
        <v>27.075187969924812</v>
      </c>
      <c r="Q36" s="31">
        <f t="shared" si="3"/>
        <v>20.499051233396585</v>
      </c>
      <c r="S36" s="44"/>
    </row>
    <row r="37" spans="1:19" x14ac:dyDescent="0.25">
      <c r="B37" s="21" t="s">
        <v>102</v>
      </c>
      <c r="C37" s="21" t="s">
        <v>103</v>
      </c>
      <c r="D37" s="45" t="s">
        <v>104</v>
      </c>
      <c r="F37" s="23">
        <f>VLOOKUP($B37,'[1]Unify Report'!$A$2:$V$98,19,FALSE)</f>
        <v>8583.9166666666661</v>
      </c>
      <c r="G37" s="24">
        <f>VLOOKUP($B37,'[1]Unify Report'!$A$2:$V$98,20,FALSE)</f>
        <v>9512.25</v>
      </c>
      <c r="H37" s="25">
        <f t="shared" si="4"/>
        <v>0.9024065459451408</v>
      </c>
      <c r="I37" s="26">
        <f t="shared" si="5"/>
        <v>-928.33333333333394</v>
      </c>
      <c r="J37" s="27"/>
      <c r="K37" s="28">
        <f>VLOOKUP($D37,[1]Beddays_Data!$C$2:$E$102,2,FALSE)</f>
        <v>759</v>
      </c>
      <c r="L37" s="29">
        <f>VLOOKUP($D37,[1]Beddays_Data!$C$2:$E$102,3,FALSE)</f>
        <v>992</v>
      </c>
      <c r="M37" s="23">
        <f t="shared" si="0"/>
        <v>24.483870967741936</v>
      </c>
      <c r="N37" s="29">
        <f t="shared" si="1"/>
        <v>32</v>
      </c>
      <c r="O37" s="27"/>
      <c r="P37" s="30">
        <f t="shared" si="2"/>
        <v>11.309508124725514</v>
      </c>
      <c r="Q37" s="31">
        <f t="shared" si="3"/>
        <v>8.6531418010752681</v>
      </c>
      <c r="S37" s="21"/>
    </row>
    <row r="38" spans="1:19" x14ac:dyDescent="0.25">
      <c r="B38" s="21" t="s">
        <v>105</v>
      </c>
      <c r="C38" s="21" t="s">
        <v>106</v>
      </c>
      <c r="D38" s="45" t="s">
        <v>107</v>
      </c>
      <c r="F38" s="23">
        <f>VLOOKUP($B38,'[1]Unify Report'!$A$2:$V$98,19,FALSE)</f>
        <v>4915.5</v>
      </c>
      <c r="G38" s="24">
        <f>VLOOKUP($B38,'[1]Unify Report'!$A$2:$V$98,20,FALSE)</f>
        <v>4774.5</v>
      </c>
      <c r="H38" s="25">
        <f t="shared" si="4"/>
        <v>1.0295318881558277</v>
      </c>
      <c r="I38" s="26">
        <f t="shared" si="5"/>
        <v>141</v>
      </c>
      <c r="J38" s="27"/>
      <c r="K38" s="28">
        <f>VLOOKUP($D38,[1]Beddays_Data!$C$2:$E$102,2,FALSE)</f>
        <v>477</v>
      </c>
      <c r="L38" s="29">
        <f>VLOOKUP($D38,[1]Beddays_Data!$C$2:$E$102,3,FALSE)</f>
        <v>682</v>
      </c>
      <c r="M38" s="23">
        <f t="shared" si="0"/>
        <v>15.387096774193548</v>
      </c>
      <c r="N38" s="29">
        <f t="shared" si="1"/>
        <v>22</v>
      </c>
      <c r="O38" s="27"/>
      <c r="P38" s="30">
        <f t="shared" si="2"/>
        <v>10.30503144654088</v>
      </c>
      <c r="Q38" s="31">
        <f t="shared" si="3"/>
        <v>7.2074780058651022</v>
      </c>
      <c r="S38" s="21"/>
    </row>
    <row r="39" spans="1:19" x14ac:dyDescent="0.25">
      <c r="B39" s="21" t="s">
        <v>108</v>
      </c>
      <c r="C39" s="21" t="s">
        <v>109</v>
      </c>
      <c r="D39" s="45" t="s">
        <v>110</v>
      </c>
      <c r="F39" s="23">
        <f>VLOOKUP($B39,'[1]Unify Report'!$A$2:$V$98,19,FALSE)</f>
        <v>4037.75</v>
      </c>
      <c r="G39" s="24">
        <f>VLOOKUP($B39,'[1]Unify Report'!$A$2:$V$98,20,FALSE)</f>
        <v>4650.5</v>
      </c>
      <c r="H39" s="25">
        <f t="shared" si="4"/>
        <v>0.86823997419632293</v>
      </c>
      <c r="I39" s="26">
        <f t="shared" si="5"/>
        <v>-612.75</v>
      </c>
      <c r="J39" s="27"/>
      <c r="K39" s="28">
        <f>VLOOKUP($D39,[1]Beddays_Data!$C$2:$E$102,2,FALSE)</f>
        <v>362</v>
      </c>
      <c r="L39" s="29">
        <f>VLOOKUP($D39,[1]Beddays_Data!$C$2:$E$102,3,FALSE)</f>
        <v>496</v>
      </c>
      <c r="M39" s="23">
        <f t="shared" si="0"/>
        <v>11.67741935483871</v>
      </c>
      <c r="N39" s="29">
        <f t="shared" si="1"/>
        <v>16</v>
      </c>
      <c r="O39" s="27"/>
      <c r="P39" s="30">
        <f t="shared" si="2"/>
        <v>11.154005524861878</v>
      </c>
      <c r="Q39" s="31">
        <f t="shared" si="3"/>
        <v>8.140625</v>
      </c>
      <c r="S39" s="21"/>
    </row>
    <row r="40" spans="1:19" x14ac:dyDescent="0.25">
      <c r="B40" s="21" t="s">
        <v>111</v>
      </c>
      <c r="C40" s="21" t="s">
        <v>112</v>
      </c>
      <c r="D40" s="45" t="s">
        <v>113</v>
      </c>
      <c r="F40" s="23">
        <f>VLOOKUP($B40,'[1]Unify Report'!$A$2:$V$98,19,FALSE)</f>
        <v>3738.25</v>
      </c>
      <c r="G40" s="24">
        <f>VLOOKUP($B40,'[1]Unify Report'!$A$2:$V$98,20,FALSE)</f>
        <v>4249</v>
      </c>
      <c r="H40" s="25">
        <f t="shared" si="4"/>
        <v>0.87979524594022118</v>
      </c>
      <c r="I40" s="26">
        <f t="shared" si="5"/>
        <v>-510.75</v>
      </c>
      <c r="J40" s="27"/>
      <c r="K40" s="28">
        <f>VLOOKUP($D40,[1]Beddays_Data!$C$2:$E$102,2,FALSE)</f>
        <v>193</v>
      </c>
      <c r="L40" s="29">
        <f>VLOOKUP($D40,[1]Beddays_Data!$C$2:$E$102,3,FALSE)</f>
        <v>279</v>
      </c>
      <c r="M40" s="23">
        <f t="shared" si="0"/>
        <v>6.225806451612903</v>
      </c>
      <c r="N40" s="29">
        <f t="shared" si="1"/>
        <v>9</v>
      </c>
      <c r="O40" s="27"/>
      <c r="P40" s="30">
        <f t="shared" si="2"/>
        <v>19.369170984455959</v>
      </c>
      <c r="Q40" s="31">
        <f t="shared" si="3"/>
        <v>13.398745519713261</v>
      </c>
      <c r="S40" s="21"/>
    </row>
    <row r="41" spans="1:19" x14ac:dyDescent="0.25">
      <c r="B41" s="21" t="s">
        <v>114</v>
      </c>
      <c r="C41" s="21" t="s">
        <v>115</v>
      </c>
      <c r="D41" s="45" t="s">
        <v>116</v>
      </c>
      <c r="F41" s="23">
        <f>VLOOKUP($B41,'[1]Unify Report'!$A$2:$V$98,19,FALSE)</f>
        <v>5081.5</v>
      </c>
      <c r="G41" s="24">
        <f>VLOOKUP($B41,'[1]Unify Report'!$A$2:$V$98,20,FALSE)</f>
        <v>5374</v>
      </c>
      <c r="H41" s="25">
        <f t="shared" si="4"/>
        <v>0.94557126907331601</v>
      </c>
      <c r="I41" s="26">
        <f t="shared" si="5"/>
        <v>-292.5</v>
      </c>
      <c r="J41" s="27"/>
      <c r="K41" s="28">
        <f>VLOOKUP($D41,[1]Beddays_Data!$C$2:$E$102,2,FALSE)</f>
        <v>419</v>
      </c>
      <c r="L41" s="29">
        <f>VLOOKUP($D41,[1]Beddays_Data!$C$2:$E$102,3,FALSE)</f>
        <v>496</v>
      </c>
      <c r="M41" s="23">
        <f t="shared" si="0"/>
        <v>13.516129032258064</v>
      </c>
      <c r="N41" s="29">
        <f t="shared" si="1"/>
        <v>16</v>
      </c>
      <c r="O41" s="27"/>
      <c r="P41" s="30">
        <f t="shared" si="2"/>
        <v>12.127684964200478</v>
      </c>
      <c r="Q41" s="31">
        <f t="shared" si="3"/>
        <v>10.244959677419354</v>
      </c>
      <c r="S41" s="21"/>
    </row>
    <row r="42" spans="1:19" x14ac:dyDescent="0.25">
      <c r="B42" s="21" t="s">
        <v>117</v>
      </c>
      <c r="C42" s="21" t="s">
        <v>118</v>
      </c>
      <c r="D42" s="45" t="s">
        <v>119</v>
      </c>
      <c r="F42" s="23">
        <f>VLOOKUP($B42,'[1]Unify Report'!$A$2:$V$98,19,FALSE)</f>
        <v>3730.833333333333</v>
      </c>
      <c r="G42" s="24">
        <f>VLOOKUP($B42,'[1]Unify Report'!$A$2:$V$98,20,FALSE)</f>
        <v>3542.9833333333299</v>
      </c>
      <c r="H42" s="25">
        <f t="shared" si="4"/>
        <v>1.0530202889278819</v>
      </c>
      <c r="I42" s="26">
        <f t="shared" si="5"/>
        <v>187.85000000000309</v>
      </c>
      <c r="J42" s="27"/>
      <c r="K42" s="28">
        <f>VLOOKUP($D42,[1]Beddays_Data!$C$2:$E$102,2,FALSE)</f>
        <v>379</v>
      </c>
      <c r="L42" s="29">
        <f>VLOOKUP($D42,[1]Beddays_Data!$C$2:$E$102,3,FALSE)</f>
        <v>434</v>
      </c>
      <c r="M42" s="23">
        <f t="shared" si="0"/>
        <v>12.225806451612904</v>
      </c>
      <c r="N42" s="29">
        <f t="shared" si="1"/>
        <v>14</v>
      </c>
      <c r="O42" s="27"/>
      <c r="P42" s="30">
        <f t="shared" si="2"/>
        <v>9.8438874230430944</v>
      </c>
      <c r="Q42" s="31">
        <f t="shared" si="3"/>
        <v>8.5963901689708138</v>
      </c>
      <c r="S42" s="21"/>
    </row>
    <row r="43" spans="1:19" x14ac:dyDescent="0.25">
      <c r="B43" s="21" t="s">
        <v>120</v>
      </c>
      <c r="C43" s="21" t="s">
        <v>121</v>
      </c>
      <c r="D43" s="45" t="s">
        <v>122</v>
      </c>
      <c r="F43" s="23">
        <f>VLOOKUP($B43,'[1]Unify Report'!$A$2:$V$98,19,FALSE)</f>
        <v>2225</v>
      </c>
      <c r="G43" s="24">
        <f>VLOOKUP($B43,'[1]Unify Report'!$A$2:$V$98,20,FALSE)</f>
        <v>2144.5</v>
      </c>
      <c r="H43" s="25">
        <f t="shared" si="4"/>
        <v>1.0375378876194916</v>
      </c>
      <c r="I43" s="26">
        <f t="shared" si="5"/>
        <v>80.5</v>
      </c>
      <c r="J43" s="27"/>
      <c r="K43" s="28">
        <f>VLOOKUP($D43,[1]Beddays_Data!$C$2:$E$102,2,FALSE)</f>
        <v>168</v>
      </c>
      <c r="L43" s="29">
        <f>VLOOKUP($D43,[1]Beddays_Data!$C$2:$E$102,3,FALSE)</f>
        <v>279</v>
      </c>
      <c r="M43" s="23">
        <f t="shared" si="0"/>
        <v>5.419354838709677</v>
      </c>
      <c r="N43" s="29">
        <f t="shared" si="1"/>
        <v>9</v>
      </c>
      <c r="O43" s="27"/>
      <c r="P43" s="30">
        <f t="shared" si="2"/>
        <v>13.244047619047619</v>
      </c>
      <c r="Q43" s="31">
        <f t="shared" si="3"/>
        <v>7.9749103942652333</v>
      </c>
      <c r="S43" s="21"/>
    </row>
    <row r="44" spans="1:19" x14ac:dyDescent="0.25">
      <c r="B44" s="21" t="s">
        <v>123</v>
      </c>
      <c r="C44" s="21" t="s">
        <v>124</v>
      </c>
      <c r="D44" s="45" t="s">
        <v>125</v>
      </c>
      <c r="F44" s="23">
        <f>VLOOKUP($B44,'[1]Unify Report'!$A$2:$V$98,19,FALSE)</f>
        <v>4777.75</v>
      </c>
      <c r="G44" s="24">
        <f>VLOOKUP($B44,'[1]Unify Report'!$A$2:$V$98,20,FALSE)</f>
        <v>5704</v>
      </c>
      <c r="H44" s="25">
        <f t="shared" si="4"/>
        <v>0.83761395511921455</v>
      </c>
      <c r="I44" s="26">
        <f t="shared" si="5"/>
        <v>-926.25</v>
      </c>
      <c r="J44" s="27"/>
      <c r="K44" s="28">
        <f>VLOOKUP($D44,[1]Beddays_Data!$C$2:$E$102,2,FALSE)</f>
        <v>428</v>
      </c>
      <c r="L44" s="29">
        <f>VLOOKUP($D44,[1]Beddays_Data!$C$2:$E$102,3,FALSE)</f>
        <v>620</v>
      </c>
      <c r="M44" s="23">
        <f t="shared" si="0"/>
        <v>13.806451612903226</v>
      </c>
      <c r="N44" s="29">
        <f t="shared" si="1"/>
        <v>20</v>
      </c>
      <c r="O44" s="27"/>
      <c r="P44" s="30">
        <f t="shared" si="2"/>
        <v>11.162967289719626</v>
      </c>
      <c r="Q44" s="31">
        <f t="shared" si="3"/>
        <v>7.7060483870967742</v>
      </c>
      <c r="S44" s="21"/>
    </row>
    <row r="45" spans="1:19" x14ac:dyDescent="0.25">
      <c r="B45" s="21" t="s">
        <v>126</v>
      </c>
      <c r="C45" s="21" t="s">
        <v>127</v>
      </c>
      <c r="D45" s="21" t="s">
        <v>128</v>
      </c>
      <c r="F45" s="23">
        <f>VLOOKUP($B45,'[1]Unify Report'!$A$2:$V$98,19,FALSE)</f>
        <v>1417</v>
      </c>
      <c r="G45" s="24">
        <f>VLOOKUP($B45,'[1]Unify Report'!$A$2:$V$98,20,FALSE)</f>
        <v>1486.5</v>
      </c>
      <c r="H45" s="25">
        <f t="shared" si="4"/>
        <v>0.95324587958291285</v>
      </c>
      <c r="I45" s="26">
        <f t="shared" si="5"/>
        <v>-69.5</v>
      </c>
      <c r="J45" s="27"/>
      <c r="K45" s="28">
        <f>VLOOKUP($D45,[1]Beddays_Data!$C$2:$E$102,2,FALSE)</f>
        <v>31</v>
      </c>
      <c r="L45" s="29">
        <f>VLOOKUP($D45,[1]Beddays_Data!$C$2:$E$102,3,FALSE)</f>
        <v>124</v>
      </c>
      <c r="M45" s="23">
        <f t="shared" si="0"/>
        <v>1</v>
      </c>
      <c r="N45" s="29">
        <f t="shared" si="1"/>
        <v>4</v>
      </c>
      <c r="O45" s="27"/>
      <c r="P45" s="30">
        <f t="shared" si="2"/>
        <v>45.70967741935484</v>
      </c>
      <c r="Q45" s="31">
        <f t="shared" si="3"/>
        <v>11.42741935483871</v>
      </c>
      <c r="S45" s="21"/>
    </row>
    <row r="46" spans="1:19" x14ac:dyDescent="0.25">
      <c r="B46" s="45" t="s">
        <v>129</v>
      </c>
      <c r="C46" s="21" t="s">
        <v>130</v>
      </c>
      <c r="D46" s="32" t="s">
        <v>131</v>
      </c>
      <c r="F46" s="23">
        <f>VLOOKUP($B46,'[1]Unify Report'!$A$2:$V$98,19,FALSE)</f>
        <v>5838.7</v>
      </c>
      <c r="G46" s="24">
        <f>VLOOKUP($B46,'[1]Unify Report'!$A$2:$V$98,20,FALSE)</f>
        <v>7268.5</v>
      </c>
      <c r="H46" s="25">
        <f t="shared" si="4"/>
        <v>0.80328816124372293</v>
      </c>
      <c r="I46" s="26">
        <f t="shared" si="5"/>
        <v>-1429.8000000000002</v>
      </c>
      <c r="J46" s="27"/>
      <c r="K46" s="28">
        <f>VLOOKUP($D46,[1]Beddays_Data!$C$2:$E$102,2,FALSE)</f>
        <v>869</v>
      </c>
      <c r="L46" s="29">
        <f>VLOOKUP($D46,[1]Beddays_Data!$C$2:$E$102,3,FALSE)</f>
        <v>1178</v>
      </c>
      <c r="M46" s="23">
        <f t="shared" si="0"/>
        <v>28.032258064516128</v>
      </c>
      <c r="N46" s="29">
        <f t="shared" si="1"/>
        <v>38</v>
      </c>
      <c r="O46" s="27"/>
      <c r="P46" s="30">
        <f t="shared" si="2"/>
        <v>6.7188722669735323</v>
      </c>
      <c r="Q46" s="31">
        <f t="shared" si="3"/>
        <v>4.9564516129032254</v>
      </c>
      <c r="S46" s="21"/>
    </row>
    <row r="47" spans="1:19" x14ac:dyDescent="0.25">
      <c r="B47" s="21" t="s">
        <v>132</v>
      </c>
      <c r="C47" s="21" t="s">
        <v>133</v>
      </c>
      <c r="D47" s="32" t="s">
        <v>134</v>
      </c>
      <c r="F47" s="23">
        <f>VLOOKUP($B47,'[1]Unify Report'!$A$2:$V$98,19,FALSE)</f>
        <v>12288.5</v>
      </c>
      <c r="G47" s="24">
        <f>VLOOKUP($B47,'[1]Unify Report'!$A$2:$V$98,20,FALSE)</f>
        <v>13552</v>
      </c>
      <c r="H47" s="25">
        <f t="shared" si="4"/>
        <v>0.90676652892561982</v>
      </c>
      <c r="I47" s="26">
        <f t="shared" si="5"/>
        <v>-1263.5</v>
      </c>
      <c r="J47" s="27"/>
      <c r="K47" s="28">
        <f>VLOOKUP($D47,[1]Beddays_Data!$C$2:$E$102,2,FALSE)</f>
        <v>861</v>
      </c>
      <c r="L47" s="29">
        <f>VLOOKUP($D47,[1]Beddays_Data!$C$2:$E$102,3,FALSE)</f>
        <v>961</v>
      </c>
      <c r="M47" s="23">
        <f t="shared" si="0"/>
        <v>27.774193548387096</v>
      </c>
      <c r="N47" s="29">
        <f t="shared" si="1"/>
        <v>31</v>
      </c>
      <c r="O47" s="27"/>
      <c r="P47" s="30">
        <f t="shared" si="2"/>
        <v>14.272357723577235</v>
      </c>
      <c r="Q47" s="31">
        <f t="shared" si="3"/>
        <v>12.787200832466182</v>
      </c>
      <c r="S47" s="21"/>
    </row>
    <row r="48" spans="1:19" x14ac:dyDescent="0.25">
      <c r="B48" s="21" t="s">
        <v>135</v>
      </c>
      <c r="C48" s="21" t="s">
        <v>136</v>
      </c>
      <c r="D48" s="32" t="s">
        <v>137</v>
      </c>
      <c r="F48" s="23">
        <f>VLOOKUP($B48,'[1]Unify Report'!$A$2:$V$98,19,FALSE)</f>
        <v>2623.8</v>
      </c>
      <c r="G48" s="24">
        <f>VLOOKUP($B48,'[1]Unify Report'!$A$2:$V$98,20,FALSE)</f>
        <v>3169.5</v>
      </c>
      <c r="H48" s="25">
        <f t="shared" si="4"/>
        <v>0.82782773308092761</v>
      </c>
      <c r="I48" s="26">
        <f t="shared" si="5"/>
        <v>-545.69999999999982</v>
      </c>
      <c r="J48" s="27"/>
      <c r="K48" s="28">
        <f>VLOOKUP($D48,[1]Beddays_Data!$C$2:$E$102,2,FALSE)</f>
        <v>255</v>
      </c>
      <c r="L48" s="29">
        <f>VLOOKUP($D48,[1]Beddays_Data!$C$2:$E$102,3,FALSE)</f>
        <v>496</v>
      </c>
      <c r="M48" s="23">
        <f t="shared" si="0"/>
        <v>8.2258064516129039</v>
      </c>
      <c r="N48" s="29">
        <f t="shared" si="1"/>
        <v>16</v>
      </c>
      <c r="O48" s="27"/>
      <c r="P48" s="30">
        <f t="shared" si="2"/>
        <v>10.289411764705884</v>
      </c>
      <c r="Q48" s="31">
        <f t="shared" si="3"/>
        <v>5.2899193548387098</v>
      </c>
      <c r="S48" s="21"/>
    </row>
    <row r="49" spans="1:19" x14ac:dyDescent="0.25">
      <c r="B49" s="21" t="s">
        <v>138</v>
      </c>
      <c r="C49" s="21" t="s">
        <v>139</v>
      </c>
      <c r="D49" s="32" t="s">
        <v>140</v>
      </c>
      <c r="F49" s="23">
        <f>VLOOKUP($B49,'[1]Unify Report'!$A$2:$V$98,19,FALSE)</f>
        <v>8346</v>
      </c>
      <c r="G49" s="24">
        <f>VLOOKUP($B49,'[1]Unify Report'!$A$2:$V$98,20,FALSE)</f>
        <v>8572.5</v>
      </c>
      <c r="H49" s="25">
        <f t="shared" si="4"/>
        <v>0.97357830271216095</v>
      </c>
      <c r="I49" s="26">
        <f t="shared" si="5"/>
        <v>-226.5</v>
      </c>
      <c r="J49" s="27"/>
      <c r="K49" s="28">
        <f>VLOOKUP($D49,[1]Beddays_Data!$C$2:$E$102,2,FALSE)</f>
        <v>266</v>
      </c>
      <c r="L49" s="29">
        <f>VLOOKUP($D49,[1]Beddays_Data!$C$2:$E$102,3,FALSE)</f>
        <v>434</v>
      </c>
      <c r="M49" s="23">
        <f t="shared" si="0"/>
        <v>8.5806451612903221</v>
      </c>
      <c r="N49" s="29">
        <f t="shared" si="1"/>
        <v>14</v>
      </c>
      <c r="O49" s="27"/>
      <c r="P49" s="30">
        <f t="shared" si="2"/>
        <v>31.375939849624061</v>
      </c>
      <c r="Q49" s="31">
        <f t="shared" si="3"/>
        <v>19.230414746543779</v>
      </c>
      <c r="S49" s="21"/>
    </row>
    <row r="50" spans="1:19" x14ac:dyDescent="0.25">
      <c r="B50" s="21" t="s">
        <v>141</v>
      </c>
      <c r="C50" s="21" t="s">
        <v>142</v>
      </c>
      <c r="D50" s="32" t="s">
        <v>143</v>
      </c>
      <c r="F50" s="23">
        <f>VLOOKUP($B50,'[1]Unify Report'!$A$2:$V$98,19,FALSE)</f>
        <v>3518.75</v>
      </c>
      <c r="G50" s="24">
        <f>VLOOKUP($B50,'[1]Unify Report'!$A$2:$V$98,20,FALSE)</f>
        <v>3674.75</v>
      </c>
      <c r="H50" s="25">
        <f t="shared" si="4"/>
        <v>0.95754813252602222</v>
      </c>
      <c r="I50" s="26">
        <f t="shared" si="5"/>
        <v>-156</v>
      </c>
      <c r="J50" s="27"/>
      <c r="K50" s="28">
        <f>VLOOKUP($D50,[1]Beddays_Data!$C$2:$E$102,2,FALSE)</f>
        <v>371</v>
      </c>
      <c r="L50" s="29">
        <f>VLOOKUP($D50,[1]Beddays_Data!$C$2:$E$102,3,FALSE)</f>
        <v>682</v>
      </c>
      <c r="M50" s="23">
        <f t="shared" si="0"/>
        <v>11.96774193548387</v>
      </c>
      <c r="N50" s="29">
        <f t="shared" si="1"/>
        <v>22</v>
      </c>
      <c r="O50" s="27"/>
      <c r="P50" s="30">
        <f t="shared" si="2"/>
        <v>9.4845013477088944</v>
      </c>
      <c r="Q50" s="31">
        <f t="shared" si="3"/>
        <v>5.1594574780058648</v>
      </c>
      <c r="S50" s="21"/>
    </row>
    <row r="51" spans="1:19" x14ac:dyDescent="0.25">
      <c r="A51" s="5"/>
      <c r="B51" s="33" t="s">
        <v>144</v>
      </c>
      <c r="C51" s="34"/>
      <c r="D51" s="35"/>
      <c r="E51" s="5"/>
      <c r="F51" s="36">
        <f>SUM(F36:F50)</f>
        <v>81926.25</v>
      </c>
      <c r="G51" s="37">
        <f>SUM(G36:G50)</f>
        <v>91014.983333333337</v>
      </c>
      <c r="H51" s="38">
        <f t="shared" si="4"/>
        <v>0.90014025163256084</v>
      </c>
      <c r="I51" s="39">
        <f t="shared" si="5"/>
        <v>-9088.7333333333372</v>
      </c>
      <c r="J51" s="6"/>
      <c r="K51" s="40">
        <f>SUM(K36:K50)</f>
        <v>6237</v>
      </c>
      <c r="L51" s="41">
        <f>SUM(L36:L50)</f>
        <v>8680</v>
      </c>
      <c r="M51" s="36">
        <f t="shared" si="0"/>
        <v>201.19354838709677</v>
      </c>
      <c r="N51" s="41">
        <f t="shared" si="1"/>
        <v>280</v>
      </c>
      <c r="O51" s="6"/>
      <c r="P51" s="42">
        <f t="shared" si="2"/>
        <v>13.135521885521886</v>
      </c>
      <c r="Q51" s="43">
        <f t="shared" si="3"/>
        <v>9.4385080645161299</v>
      </c>
      <c r="R51" s="5"/>
      <c r="S51" s="21"/>
    </row>
    <row r="52" spans="1:19" ht="15.75" x14ac:dyDescent="0.25">
      <c r="A52" s="5"/>
      <c r="B52" s="46" t="s">
        <v>145</v>
      </c>
      <c r="C52" s="47"/>
      <c r="D52" s="48"/>
      <c r="E52" s="49"/>
      <c r="F52" s="50">
        <f>F51+F35+F27+F19</f>
        <v>239527.48333333331</v>
      </c>
      <c r="G52" s="51">
        <f>G51+G35+G27+G19</f>
        <v>240542.33333333337</v>
      </c>
      <c r="H52" s="52">
        <f t="shared" si="4"/>
        <v>0.99578099211919702</v>
      </c>
      <c r="I52" s="53">
        <f t="shared" si="5"/>
        <v>-1014.850000000064</v>
      </c>
      <c r="J52" s="54"/>
      <c r="K52" s="55">
        <f>K51+K35+K27+K19</f>
        <v>24461</v>
      </c>
      <c r="L52" s="51">
        <f>L51+L35+L27+L19</f>
        <v>28055</v>
      </c>
      <c r="M52" s="50">
        <f>M51+M35+M27+M19</f>
        <v>789.0645161290322</v>
      </c>
      <c r="N52" s="56">
        <f>N51+N35+N27+N19</f>
        <v>905</v>
      </c>
      <c r="O52" s="54"/>
      <c r="P52" s="57">
        <f t="shared" si="2"/>
        <v>9.7922195876429132</v>
      </c>
      <c r="Q52" s="58">
        <f t="shared" si="3"/>
        <v>8.5377823323234114</v>
      </c>
      <c r="R52" s="5"/>
      <c r="S52" s="12"/>
    </row>
    <row r="53" spans="1:19" x14ac:dyDescent="0.25">
      <c r="N53" s="2"/>
    </row>
  </sheetData>
  <mergeCells count="5">
    <mergeCell ref="F4:I4"/>
    <mergeCell ref="K4:L4"/>
    <mergeCell ref="M4:N4"/>
    <mergeCell ref="P4:Q4"/>
    <mergeCell ref="S4:S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Oct 2018 </vt:lpstr>
      <vt:lpstr>Sheet2</vt:lpstr>
      <vt:lpstr>Sheet3</vt:lpstr>
    </vt:vector>
  </TitlesOfParts>
  <Company>UHBrstiol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Landon, Andy</dc:creator>
  <cp:lastModifiedBy>Landon, Andy</cp:lastModifiedBy>
  <dcterms:created xsi:type="dcterms:W3CDTF">2019-01-14T09:11:24Z</dcterms:created>
  <dcterms:modified xsi:type="dcterms:W3CDTF">2019-01-14T09:13:36Z</dcterms:modified>
</cp:coreProperties>
</file>